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3650" yWindow="-15" windowWidth="13470" windowHeight="11490" tabRatio="738" activeTab="1"/>
  </bookViews>
  <sheets>
    <sheet name="INDICE" sheetId="18" r:id="rId1"/>
    <sheet name="Novedades" sheetId="19" r:id="rId2"/>
    <sheet name="CUADRO 1.1A" sheetId="4" r:id="rId3"/>
    <sheet name="CUADRO 1.1B" sheetId="5" r:id="rId4"/>
    <sheet name="CUADRO 1,2" sheetId="6" r:id="rId5"/>
    <sheet name="CUADRO 1,3" sheetId="7" r:id="rId6"/>
    <sheet name="CUADRO 1,4" sheetId="8" r:id="rId7"/>
    <sheet name="CUADRO 1,5" sheetId="9" r:id="rId8"/>
    <sheet name="CUADRO 1.6" sheetId="10" r:id="rId9"/>
    <sheet name="CUADRO 1,7" sheetId="11" r:id="rId10"/>
    <sheet name="CUADRO 1.8" sheetId="12" r:id="rId11"/>
    <sheet name="CUADRO 1.8 B" sheetId="13" r:id="rId12"/>
    <sheet name="CUADRO 1.8 C" sheetId="14" r:id="rId13"/>
    <sheet name="CUADRO 1.9" sheetId="15" r:id="rId14"/>
    <sheet name="CUADRO 1.9 B" sheetId="16" r:id="rId15"/>
    <sheet name="CUADRO 1.9 C" sheetId="17" r:id="rId16"/>
    <sheet name="CUADRO 1.10" sheetId="21" r:id="rId17"/>
    <sheet name="CUADRO 1.11" sheetId="22" r:id="rId18"/>
    <sheet name="CUADRO 1.12" sheetId="23" r:id="rId19"/>
    <sheet name="CUADRO 1.13" sheetId="24" r:id="rId20"/>
  </sheets>
  <definedNames>
    <definedName name="_Regression_Int" localSheetId="2" hidden="1">1</definedName>
    <definedName name="_Regression_Int" localSheetId="3" hidden="1">1</definedName>
    <definedName name="A_impresión_IM" localSheetId="2">'CUADRO 1.1A'!$A$11:$N$19</definedName>
    <definedName name="A_impresión_IM" localSheetId="3">'CUADRO 1.1B'!$A$11:$N$19</definedName>
    <definedName name="PAX_NACIONAL" localSheetId="5">'CUADRO 1,3'!$A$6:$N$23</definedName>
    <definedName name="PAX_NACIONAL" localSheetId="6">'CUADRO 1,4'!$A$6:$T$37</definedName>
    <definedName name="PAX_NACIONAL" localSheetId="7">'CUADRO 1,5'!$A$6:$T$37</definedName>
    <definedName name="PAX_NACIONAL" localSheetId="9">'CUADRO 1,7'!$A$6:$N$38</definedName>
    <definedName name="PAX_NACIONAL" localSheetId="16">'CUADRO 1.10'!$A$6:$U$61</definedName>
    <definedName name="PAX_NACIONAL" localSheetId="17">'CUADRO 1.11'!$A$6:$U$62</definedName>
    <definedName name="PAX_NACIONAL" localSheetId="18">'CUADRO 1.12'!$A$6:$U$23</definedName>
    <definedName name="PAX_NACIONAL" localSheetId="19">'CUADRO 1.13'!$A$6:$U$15</definedName>
    <definedName name="PAX_NACIONAL" localSheetId="8">'CUADRO 1.6'!$A$6:$N$49</definedName>
    <definedName name="PAX_NACIONAL" localSheetId="10">'CUADRO 1.8'!$A$6:$T$76</definedName>
    <definedName name="PAX_NACIONAL" localSheetId="11">'CUADRO 1.8 B'!$A$6:$T$41</definedName>
    <definedName name="PAX_NACIONAL" localSheetId="12">'CUADRO 1.8 C'!$A$6:$T$59</definedName>
    <definedName name="PAX_NACIONAL" localSheetId="13">'CUADRO 1.9'!$A$6:$T$54</definedName>
    <definedName name="PAX_NACIONAL" localSheetId="14">'CUADRO 1.9 B'!$A$6:$T$43</definedName>
    <definedName name="PAX_NACIONAL" localSheetId="15">'CUADRO 1.9 C'!$A$6:$T$75</definedName>
    <definedName name="PAX_NACIONAL">'CUADRO 1,2'!$A$6:$N$23</definedName>
    <definedName name="_xlnm.Print_Area" localSheetId="6">'CUADRO 1,4'!$A$3:$Y$39</definedName>
    <definedName name="_xlnm.Print_Area" localSheetId="7">'CUADRO 1,5'!$A$3:$Y$39</definedName>
    <definedName name="_xlnm.Print_Area" localSheetId="16">'CUADRO 1.10'!$A$3:$Z$63</definedName>
    <definedName name="_xlnm.Print_Area" localSheetId="17">'CUADRO 1.11'!$A$3:$Z$64</definedName>
    <definedName name="_xlnm.Print_Area" localSheetId="18">'CUADRO 1.12'!$A$3:$Z$25</definedName>
    <definedName name="_xlnm.Print_Area" localSheetId="19">'CUADRO 1.13'!$A$3:$Z$17</definedName>
    <definedName name="_xlnm.Print_Area" localSheetId="2">'CUADRO 1.1A'!$A$4:$O$42</definedName>
    <definedName name="_xlnm.Print_Area" localSheetId="3">'CUADRO 1.1B'!$A$1:$N$42</definedName>
    <definedName name="_xlnm.Print_Area" localSheetId="10">'CUADRO 1.8'!$A$3:$Y$79</definedName>
    <definedName name="_xlnm.Print_Area" localSheetId="11">'CUADRO 1.8 B'!$A$3:$Y$44</definedName>
    <definedName name="_xlnm.Print_Area" localSheetId="12">'CUADRO 1.8 C'!$A$3:$Y$62</definedName>
    <definedName name="_xlnm.Print_Area" localSheetId="13">'CUADRO 1.9'!$A$3:$Y$57</definedName>
    <definedName name="_xlnm.Print_Area" localSheetId="14">'CUADRO 1.9 B'!$A$3:$Y$46</definedName>
    <definedName name="_xlnm.Print_Area" localSheetId="15">'CUADRO 1.9 C'!$A$3:$Y$78</definedName>
    <definedName name="_xlnm.Print_Titles" localSheetId="2">'CUADRO 1.1A'!$4:$10</definedName>
    <definedName name="_xlnm.Print_Titles" localSheetId="3">'CUADRO 1.1B'!$4:$10</definedName>
    <definedName name="Títulos_a_imprimir_IM" localSheetId="2">'CUADRO 1.1A'!$4:$10</definedName>
    <definedName name="Títulos_a_imprimir_IM" localSheetId="3">'CUADRO 1.1B'!$4:$10</definedName>
  </definedNames>
  <calcPr calcId="145621"/>
</workbook>
</file>

<file path=xl/calcChain.xml><?xml version="1.0" encoding="utf-8"?>
<calcChain xmlns="http://schemas.openxmlformats.org/spreadsheetml/2006/main">
  <c r="Y15" i="23" l="1"/>
  <c r="S15" i="23"/>
  <c r="M15" i="23"/>
  <c r="G15" i="23"/>
  <c r="Y14" i="23"/>
  <c r="S14" i="23"/>
  <c r="M14" i="23"/>
  <c r="G14" i="23"/>
  <c r="N14" i="23" s="1"/>
  <c r="Y13" i="23"/>
  <c r="S13" i="23"/>
  <c r="M13" i="23"/>
  <c r="G13" i="23"/>
  <c r="G10" i="22"/>
  <c r="G11" i="22"/>
  <c r="G12" i="22"/>
  <c r="G13" i="22"/>
  <c r="G14" i="22"/>
  <c r="G15" i="22"/>
  <c r="G16" i="22"/>
  <c r="G17" i="22"/>
  <c r="G18" i="22"/>
  <c r="G19" i="22"/>
  <c r="G20" i="22"/>
  <c r="G21" i="22"/>
  <c r="G22" i="22"/>
  <c r="G23" i="22"/>
  <c r="G24" i="22"/>
  <c r="G25" i="22"/>
  <c r="G26" i="22"/>
  <c r="G27" i="22"/>
  <c r="G28" i="22"/>
  <c r="G29" i="22"/>
  <c r="G30" i="22"/>
  <c r="G31" i="22"/>
  <c r="G32" i="22"/>
  <c r="G33" i="22"/>
  <c r="G34" i="22"/>
  <c r="G35" i="22"/>
  <c r="G36" i="22"/>
  <c r="G37" i="22"/>
  <c r="G38" i="22"/>
  <c r="G39" i="22"/>
  <c r="G40" i="22"/>
  <c r="G41" i="22"/>
  <c r="G42" i="22"/>
  <c r="G43" i="22"/>
  <c r="G44" i="22"/>
  <c r="G45" i="22"/>
  <c r="G46" i="22"/>
  <c r="G47" i="22"/>
  <c r="G48" i="22"/>
  <c r="G49" i="22"/>
  <c r="G50" i="22"/>
  <c r="G51" i="22"/>
  <c r="G52" i="22"/>
  <c r="G53" i="22"/>
  <c r="G54" i="22"/>
  <c r="G55" i="22"/>
  <c r="G56" i="22"/>
  <c r="G57" i="22"/>
  <c r="G58" i="22"/>
  <c r="G59" i="22"/>
  <c r="G60" i="22"/>
  <c r="G61" i="22"/>
  <c r="X73" i="17"/>
  <c r="R73" i="17"/>
  <c r="Y73" i="17"/>
  <c r="L73" i="17"/>
  <c r="F73" i="17"/>
  <c r="X54" i="17"/>
  <c r="R54" i="17"/>
  <c r="L54" i="17"/>
  <c r="F54" i="17"/>
  <c r="M54" i="17" s="1"/>
  <c r="B59" i="17"/>
  <c r="C59" i="17"/>
  <c r="D59" i="17"/>
  <c r="E59" i="17"/>
  <c r="X36" i="17"/>
  <c r="R36" i="17"/>
  <c r="L36" i="17"/>
  <c r="F36" i="17"/>
  <c r="B48" i="17"/>
  <c r="C48" i="17"/>
  <c r="D48" i="17"/>
  <c r="E48" i="17"/>
  <c r="X16" i="17"/>
  <c r="R16" i="17"/>
  <c r="L16" i="17"/>
  <c r="F16" i="17"/>
  <c r="M16" i="17"/>
  <c r="B28" i="17"/>
  <c r="C28" i="17"/>
  <c r="D28" i="17"/>
  <c r="E28" i="17"/>
  <c r="X35" i="16"/>
  <c r="R35" i="16"/>
  <c r="L35" i="16"/>
  <c r="F35" i="16"/>
  <c r="B39" i="16"/>
  <c r="C39" i="16"/>
  <c r="D39" i="16"/>
  <c r="E39" i="16"/>
  <c r="X17" i="16"/>
  <c r="R17" i="16"/>
  <c r="L17" i="16"/>
  <c r="F17" i="16"/>
  <c r="M17" i="16" s="1"/>
  <c r="F15" i="16"/>
  <c r="F16" i="16"/>
  <c r="F18" i="16"/>
  <c r="F19" i="16"/>
  <c r="F20" i="16"/>
  <c r="F21" i="16"/>
  <c r="F22" i="16"/>
  <c r="F23" i="16"/>
  <c r="F24" i="16"/>
  <c r="B25" i="16"/>
  <c r="C25" i="16"/>
  <c r="D25" i="16"/>
  <c r="E25" i="16"/>
  <c r="P49" i="10"/>
  <c r="P48" i="10"/>
  <c r="P47" i="10"/>
  <c r="P46" i="10"/>
  <c r="Q46" i="10"/>
  <c r="P45" i="10"/>
  <c r="P44" i="10"/>
  <c r="P43" i="10"/>
  <c r="P42" i="10"/>
  <c r="P41" i="10"/>
  <c r="P40" i="10"/>
  <c r="P39" i="10"/>
  <c r="P38" i="10"/>
  <c r="P37" i="10"/>
  <c r="P36" i="10"/>
  <c r="P35" i="10"/>
  <c r="P34" i="10"/>
  <c r="Q34" i="10"/>
  <c r="P33" i="10"/>
  <c r="P32" i="10"/>
  <c r="P31" i="10"/>
  <c r="P30" i="10"/>
  <c r="P29" i="10"/>
  <c r="P28" i="10"/>
  <c r="Q28" i="10"/>
  <c r="P27" i="10"/>
  <c r="P26" i="10"/>
  <c r="P25" i="10"/>
  <c r="P24" i="10"/>
  <c r="P23" i="10"/>
  <c r="P22" i="10"/>
  <c r="P21" i="10"/>
  <c r="P20" i="10"/>
  <c r="P19" i="10"/>
  <c r="P18" i="10"/>
  <c r="P17" i="10"/>
  <c r="Q17" i="10" s="1"/>
  <c r="P16" i="10"/>
  <c r="P15" i="10"/>
  <c r="P14" i="10"/>
  <c r="P13" i="10"/>
  <c r="P12" i="10"/>
  <c r="Q12" i="10"/>
  <c r="P11" i="10"/>
  <c r="P10" i="10"/>
  <c r="P9" i="10"/>
  <c r="L49" i="10"/>
  <c r="Q49" i="10" s="1"/>
  <c r="L48" i="10"/>
  <c r="L47" i="10"/>
  <c r="Q47" i="10"/>
  <c r="L46" i="10"/>
  <c r="L45" i="10"/>
  <c r="L44" i="10"/>
  <c r="L43" i="10"/>
  <c r="Q43" i="10" s="1"/>
  <c r="L42" i="10"/>
  <c r="L41" i="10"/>
  <c r="Q41" i="10"/>
  <c r="L40" i="10"/>
  <c r="Q40" i="10" s="1"/>
  <c r="L39" i="10"/>
  <c r="L38" i="10"/>
  <c r="L37" i="10"/>
  <c r="L36" i="10"/>
  <c r="L35" i="10"/>
  <c r="Q35" i="10"/>
  <c r="L34" i="10"/>
  <c r="L33" i="10"/>
  <c r="Q33" i="10" s="1"/>
  <c r="L32" i="10"/>
  <c r="L31" i="10"/>
  <c r="Q31" i="10"/>
  <c r="L30" i="10"/>
  <c r="Q30" i="10" s="1"/>
  <c r="L29" i="10"/>
  <c r="L28" i="10"/>
  <c r="L27" i="10"/>
  <c r="Q27" i="10" s="1"/>
  <c r="L26" i="10"/>
  <c r="L25" i="10"/>
  <c r="Q25" i="10"/>
  <c r="L24" i="10"/>
  <c r="L23" i="10"/>
  <c r="Q23" i="10" s="1"/>
  <c r="L22" i="10"/>
  <c r="L21" i="10"/>
  <c r="Q21" i="10"/>
  <c r="L20" i="10"/>
  <c r="Q20" i="10" s="1"/>
  <c r="L19" i="10"/>
  <c r="L18" i="10"/>
  <c r="L17" i="10"/>
  <c r="L16" i="10"/>
  <c r="Q16" i="10" s="1"/>
  <c r="L15" i="10"/>
  <c r="Q15" i="10"/>
  <c r="L14" i="10"/>
  <c r="L13" i="10"/>
  <c r="L12" i="10"/>
  <c r="L11" i="10"/>
  <c r="L10" i="10"/>
  <c r="L9" i="10"/>
  <c r="Q9" i="10" s="1"/>
  <c r="H49" i="10"/>
  <c r="H48" i="10"/>
  <c r="H47" i="10"/>
  <c r="H46" i="10"/>
  <c r="H45" i="10"/>
  <c r="H44" i="10"/>
  <c r="H43" i="10"/>
  <c r="H42" i="10"/>
  <c r="H41" i="10"/>
  <c r="H40" i="10"/>
  <c r="H39" i="10"/>
  <c r="H38" i="10"/>
  <c r="I38" i="10"/>
  <c r="H37" i="10"/>
  <c r="H36" i="10"/>
  <c r="H35" i="10"/>
  <c r="H34" i="10"/>
  <c r="H33" i="10"/>
  <c r="H32" i="10"/>
  <c r="I32" i="10"/>
  <c r="H31" i="10"/>
  <c r="H30" i="10"/>
  <c r="H29" i="10"/>
  <c r="H28" i="10"/>
  <c r="H27" i="10"/>
  <c r="H26" i="10"/>
  <c r="H25" i="10"/>
  <c r="H24" i="10"/>
  <c r="I24" i="10"/>
  <c r="H23" i="10"/>
  <c r="H22" i="10"/>
  <c r="H21" i="10"/>
  <c r="H20" i="10"/>
  <c r="I20" i="10"/>
  <c r="H19" i="10"/>
  <c r="H18" i="10"/>
  <c r="H17" i="10"/>
  <c r="H16" i="10"/>
  <c r="H15" i="10"/>
  <c r="H14" i="10"/>
  <c r="I14" i="10"/>
  <c r="H13" i="10"/>
  <c r="H12" i="10"/>
  <c r="H11" i="10"/>
  <c r="H10" i="10"/>
  <c r="H9" i="10"/>
  <c r="D49" i="10"/>
  <c r="I49" i="10"/>
  <c r="D48" i="10"/>
  <c r="D47" i="10"/>
  <c r="I47" i="10" s="1"/>
  <c r="D46" i="10"/>
  <c r="D45" i="10"/>
  <c r="D44" i="10"/>
  <c r="I44" i="10" s="1"/>
  <c r="D43" i="10"/>
  <c r="D42" i="10"/>
  <c r="I42" i="10" s="1"/>
  <c r="D41" i="10"/>
  <c r="D40" i="10"/>
  <c r="D39" i="10"/>
  <c r="I39" i="10" s="1"/>
  <c r="D38" i="10"/>
  <c r="D37" i="10"/>
  <c r="D36" i="10"/>
  <c r="D35" i="10"/>
  <c r="D34" i="10"/>
  <c r="I34" i="10" s="1"/>
  <c r="D33" i="10"/>
  <c r="D32" i="10"/>
  <c r="D31" i="10"/>
  <c r="D30" i="10"/>
  <c r="I30" i="10" s="1"/>
  <c r="D29" i="10"/>
  <c r="D28" i="10"/>
  <c r="D27" i="10"/>
  <c r="D26" i="10"/>
  <c r="D25" i="10"/>
  <c r="I25" i="10"/>
  <c r="D24" i="10"/>
  <c r="D23" i="10"/>
  <c r="D22" i="10"/>
  <c r="D21" i="10"/>
  <c r="D20" i="10"/>
  <c r="D19" i="10"/>
  <c r="D18" i="10"/>
  <c r="D17" i="10"/>
  <c r="I17" i="10" s="1"/>
  <c r="D16" i="10"/>
  <c r="I16" i="10" s="1"/>
  <c r="D15" i="10"/>
  <c r="I15" i="10"/>
  <c r="D14" i="10"/>
  <c r="D13" i="10"/>
  <c r="D12" i="10"/>
  <c r="D11" i="10"/>
  <c r="I11" i="10"/>
  <c r="D10" i="10"/>
  <c r="D9" i="10"/>
  <c r="I9" i="10" s="1"/>
  <c r="P14" i="7"/>
  <c r="L14" i="7"/>
  <c r="H14" i="7"/>
  <c r="D14" i="7"/>
  <c r="M32" i="5"/>
  <c r="L32" i="5"/>
  <c r="K32" i="5"/>
  <c r="H32" i="5"/>
  <c r="E32" i="5"/>
  <c r="J37" i="5"/>
  <c r="I37" i="5"/>
  <c r="G37" i="5"/>
  <c r="F37" i="5"/>
  <c r="D37" i="5"/>
  <c r="C37" i="5"/>
  <c r="J35" i="5"/>
  <c r="J40" i="5" s="1"/>
  <c r="I35" i="5"/>
  <c r="G35" i="5"/>
  <c r="G40" i="5" s="1"/>
  <c r="F35" i="5"/>
  <c r="D35" i="5"/>
  <c r="D40" i="5" s="1"/>
  <c r="J34" i="5"/>
  <c r="I34" i="5"/>
  <c r="G34" i="5"/>
  <c r="F34" i="5"/>
  <c r="F40" i="5" s="1"/>
  <c r="D34" i="5"/>
  <c r="C35" i="5"/>
  <c r="C34" i="5"/>
  <c r="M32" i="4"/>
  <c r="L32" i="4"/>
  <c r="K32" i="4"/>
  <c r="H32" i="4"/>
  <c r="E32" i="4"/>
  <c r="J37" i="4"/>
  <c r="I37" i="4"/>
  <c r="G37" i="4"/>
  <c r="F37" i="4"/>
  <c r="D37" i="4"/>
  <c r="C37" i="4"/>
  <c r="J35" i="4"/>
  <c r="I35" i="4"/>
  <c r="I40" i="4" s="1"/>
  <c r="G35" i="4"/>
  <c r="F35" i="4"/>
  <c r="F40" i="4" s="1"/>
  <c r="D35" i="4"/>
  <c r="J34" i="4"/>
  <c r="I34" i="4"/>
  <c r="G34" i="4"/>
  <c r="G40" i="4" s="1"/>
  <c r="F34" i="4"/>
  <c r="D34" i="4"/>
  <c r="C35" i="4"/>
  <c r="C34" i="4"/>
  <c r="Y19" i="22"/>
  <c r="S19" i="22"/>
  <c r="M19" i="22"/>
  <c r="Y18" i="22"/>
  <c r="S18" i="22"/>
  <c r="M18" i="22"/>
  <c r="Y17" i="22"/>
  <c r="S17" i="22"/>
  <c r="M17" i="22"/>
  <c r="X62" i="17"/>
  <c r="Y62" i="17" s="1"/>
  <c r="L62" i="17"/>
  <c r="F62" i="17"/>
  <c r="B71" i="17"/>
  <c r="C71" i="17"/>
  <c r="D71" i="17"/>
  <c r="E71" i="17"/>
  <c r="W48" i="17"/>
  <c r="V48" i="17"/>
  <c r="U48" i="17"/>
  <c r="T48" i="17"/>
  <c r="X32" i="17"/>
  <c r="R32" i="17"/>
  <c r="L32" i="17"/>
  <c r="F32" i="17"/>
  <c r="X35" i="15"/>
  <c r="R35" i="15"/>
  <c r="L35" i="15"/>
  <c r="F35" i="15"/>
  <c r="B43" i="15"/>
  <c r="C43" i="15"/>
  <c r="D43" i="15"/>
  <c r="E43" i="15"/>
  <c r="X24" i="15"/>
  <c r="R24" i="15"/>
  <c r="L24" i="15"/>
  <c r="F24" i="15"/>
  <c r="B33" i="15"/>
  <c r="C33" i="15"/>
  <c r="D33" i="15"/>
  <c r="E33" i="15"/>
  <c r="X41" i="14"/>
  <c r="R41" i="14"/>
  <c r="L41" i="14"/>
  <c r="F41" i="14"/>
  <c r="B46" i="14"/>
  <c r="C46" i="14"/>
  <c r="D46" i="14"/>
  <c r="E46" i="14"/>
  <c r="X21" i="13"/>
  <c r="R21" i="13"/>
  <c r="L21" i="13"/>
  <c r="F21" i="13"/>
  <c r="B24" i="13"/>
  <c r="C24" i="13"/>
  <c r="D24" i="13"/>
  <c r="E24" i="13"/>
  <c r="R10" i="9"/>
  <c r="R11" i="9"/>
  <c r="R12" i="9"/>
  <c r="R13" i="9"/>
  <c r="R14" i="9"/>
  <c r="R15" i="9"/>
  <c r="R16" i="9"/>
  <c r="R17" i="9"/>
  <c r="R18" i="9"/>
  <c r="R19" i="9"/>
  <c r="R20" i="9"/>
  <c r="R21" i="9"/>
  <c r="R22" i="9"/>
  <c r="R23" i="9"/>
  <c r="R24" i="9"/>
  <c r="R25" i="9"/>
  <c r="R26" i="9"/>
  <c r="R27" i="9"/>
  <c r="R28" i="9"/>
  <c r="R29" i="9"/>
  <c r="R30" i="9"/>
  <c r="R31" i="9"/>
  <c r="R32" i="9"/>
  <c r="R33" i="9"/>
  <c r="R34" i="9"/>
  <c r="R35" i="9"/>
  <c r="R36" i="9"/>
  <c r="R37" i="9"/>
  <c r="P13" i="6"/>
  <c r="L13" i="6"/>
  <c r="H13" i="6"/>
  <c r="D13" i="6"/>
  <c r="E31" i="5"/>
  <c r="H31" i="5"/>
  <c r="M31" i="5"/>
  <c r="L31" i="5"/>
  <c r="K31" i="5"/>
  <c r="I40" i="5"/>
  <c r="C40" i="5"/>
  <c r="M31" i="4"/>
  <c r="L31" i="4"/>
  <c r="K31" i="4"/>
  <c r="H31" i="4"/>
  <c r="E31" i="4"/>
  <c r="J40" i="4"/>
  <c r="D40" i="4"/>
  <c r="G10" i="23"/>
  <c r="G11" i="23"/>
  <c r="G12" i="23"/>
  <c r="G16" i="23"/>
  <c r="G17" i="23"/>
  <c r="G18" i="23"/>
  <c r="G19" i="23"/>
  <c r="G20" i="23"/>
  <c r="G21" i="23"/>
  <c r="G22" i="23"/>
  <c r="G23" i="23"/>
  <c r="Y11" i="22"/>
  <c r="S11" i="22"/>
  <c r="M11" i="22"/>
  <c r="X68" i="17"/>
  <c r="L68" i="17"/>
  <c r="F68" i="17"/>
  <c r="X41" i="16"/>
  <c r="R41" i="16"/>
  <c r="L41" i="16"/>
  <c r="F41" i="16"/>
  <c r="X53" i="15"/>
  <c r="R53" i="15"/>
  <c r="L53" i="15"/>
  <c r="F53" i="15"/>
  <c r="X52" i="15"/>
  <c r="R52" i="15"/>
  <c r="L52" i="15"/>
  <c r="F52" i="15"/>
  <c r="X47" i="15"/>
  <c r="R47" i="15"/>
  <c r="L47" i="15"/>
  <c r="F47" i="15"/>
  <c r="X46" i="15"/>
  <c r="R46" i="15"/>
  <c r="L46" i="15"/>
  <c r="F46" i="15"/>
  <c r="B50" i="15"/>
  <c r="C50" i="15"/>
  <c r="D50" i="15"/>
  <c r="E50" i="15"/>
  <c r="X42" i="14"/>
  <c r="R42" i="14"/>
  <c r="L42" i="14"/>
  <c r="F42" i="14"/>
  <c r="X40" i="14"/>
  <c r="R40" i="14"/>
  <c r="L40" i="14"/>
  <c r="F40" i="14"/>
  <c r="H46" i="14"/>
  <c r="I46" i="14"/>
  <c r="J46" i="14"/>
  <c r="K46" i="14"/>
  <c r="N46" i="14"/>
  <c r="O46" i="14"/>
  <c r="P46" i="14"/>
  <c r="Q46" i="14"/>
  <c r="T46" i="14"/>
  <c r="U46" i="14"/>
  <c r="V46" i="14"/>
  <c r="W46" i="14"/>
  <c r="X28" i="13"/>
  <c r="R28" i="13"/>
  <c r="L28" i="13"/>
  <c r="F28" i="13"/>
  <c r="X27" i="13"/>
  <c r="R27" i="13"/>
  <c r="L27" i="13"/>
  <c r="F27" i="13"/>
  <c r="B30" i="13"/>
  <c r="C30" i="13"/>
  <c r="D30" i="13"/>
  <c r="E30" i="13"/>
  <c r="P33" i="11"/>
  <c r="L33" i="11"/>
  <c r="H33" i="11"/>
  <c r="D33" i="11"/>
  <c r="P32" i="11"/>
  <c r="L32" i="11"/>
  <c r="H32" i="11"/>
  <c r="D32" i="11"/>
  <c r="P31" i="11"/>
  <c r="L31" i="11"/>
  <c r="H31" i="11"/>
  <c r="D31" i="11"/>
  <c r="P30" i="11"/>
  <c r="L30" i="11"/>
  <c r="H30" i="11"/>
  <c r="D30" i="11"/>
  <c r="P29" i="11"/>
  <c r="L29" i="11"/>
  <c r="H29" i="11"/>
  <c r="D29" i="11"/>
  <c r="P28" i="11"/>
  <c r="L28" i="11"/>
  <c r="H28" i="11"/>
  <c r="D28" i="11"/>
  <c r="P27" i="11"/>
  <c r="L27" i="11"/>
  <c r="H27" i="11"/>
  <c r="D27" i="11"/>
  <c r="P26" i="11"/>
  <c r="L26" i="11"/>
  <c r="H26" i="11"/>
  <c r="D26" i="11"/>
  <c r="P25" i="11"/>
  <c r="L25" i="11"/>
  <c r="H25" i="11"/>
  <c r="D25" i="11"/>
  <c r="P24" i="11"/>
  <c r="Q24" i="11"/>
  <c r="L24" i="11"/>
  <c r="H24" i="11"/>
  <c r="D24" i="11"/>
  <c r="P23" i="11"/>
  <c r="L23" i="11"/>
  <c r="H23" i="11"/>
  <c r="D23" i="11"/>
  <c r="P22" i="11"/>
  <c r="L22" i="11"/>
  <c r="H22" i="11"/>
  <c r="D22" i="11"/>
  <c r="P21" i="11"/>
  <c r="L21" i="11"/>
  <c r="H21" i="11"/>
  <c r="D21" i="11"/>
  <c r="P20" i="11"/>
  <c r="L20" i="11"/>
  <c r="H20" i="11"/>
  <c r="D20" i="11"/>
  <c r="P19" i="11"/>
  <c r="L19" i="11"/>
  <c r="H19" i="11"/>
  <c r="D19" i="11"/>
  <c r="P18" i="11"/>
  <c r="L18" i="11"/>
  <c r="H18" i="11"/>
  <c r="D18" i="11"/>
  <c r="P17" i="11"/>
  <c r="L17" i="11"/>
  <c r="H17" i="11"/>
  <c r="D17" i="11"/>
  <c r="X16" i="9"/>
  <c r="L16" i="9"/>
  <c r="F16" i="9"/>
  <c r="X15" i="9"/>
  <c r="Y15" i="9" s="1"/>
  <c r="L15" i="9"/>
  <c r="F15" i="9"/>
  <c r="X14" i="9"/>
  <c r="L14" i="9"/>
  <c r="F14" i="9"/>
  <c r="X13" i="9"/>
  <c r="Y13" i="9"/>
  <c r="L13" i="9"/>
  <c r="F13" i="9"/>
  <c r="X14" i="8"/>
  <c r="R14" i="8"/>
  <c r="L14" i="8"/>
  <c r="M14" i="8"/>
  <c r="F14" i="8"/>
  <c r="M30" i="5"/>
  <c r="L30" i="5"/>
  <c r="K30" i="5"/>
  <c r="H30" i="5"/>
  <c r="E30" i="5"/>
  <c r="M30" i="4"/>
  <c r="L30" i="4"/>
  <c r="K30" i="4"/>
  <c r="H30" i="4"/>
  <c r="E30" i="4"/>
  <c r="Y12" i="24"/>
  <c r="S12" i="24"/>
  <c r="M12" i="24"/>
  <c r="G12" i="24"/>
  <c r="X74" i="17"/>
  <c r="R74" i="17"/>
  <c r="L74" i="17"/>
  <c r="F74" i="17"/>
  <c r="X40" i="17"/>
  <c r="R40" i="17"/>
  <c r="L40" i="17"/>
  <c r="F40" i="17"/>
  <c r="X39" i="17"/>
  <c r="R39" i="17"/>
  <c r="L39" i="17"/>
  <c r="F39" i="17"/>
  <c r="X38" i="17"/>
  <c r="R38" i="17"/>
  <c r="L38" i="17"/>
  <c r="F38" i="17"/>
  <c r="X38" i="16"/>
  <c r="X37" i="16"/>
  <c r="X36" i="16"/>
  <c r="X34" i="16"/>
  <c r="R36" i="16"/>
  <c r="Y36" i="16" s="1"/>
  <c r="L36" i="16"/>
  <c r="F36" i="16"/>
  <c r="X38" i="15"/>
  <c r="R38" i="15"/>
  <c r="L38" i="15"/>
  <c r="F38" i="15"/>
  <c r="X28" i="15"/>
  <c r="R28" i="15"/>
  <c r="L28" i="15"/>
  <c r="F28" i="15"/>
  <c r="X13" i="14"/>
  <c r="R13" i="14"/>
  <c r="L13" i="14"/>
  <c r="F13" i="14"/>
  <c r="B23" i="14"/>
  <c r="C23" i="14"/>
  <c r="D23" i="14"/>
  <c r="E23" i="14"/>
  <c r="M29" i="5"/>
  <c r="L29" i="5"/>
  <c r="K29" i="5"/>
  <c r="H29" i="5"/>
  <c r="E29" i="5"/>
  <c r="M29" i="4"/>
  <c r="L29" i="4"/>
  <c r="K29" i="4"/>
  <c r="H29" i="4"/>
  <c r="E29" i="4"/>
  <c r="Y14" i="24"/>
  <c r="S14" i="24"/>
  <c r="M14" i="24"/>
  <c r="G14" i="24"/>
  <c r="G62" i="22"/>
  <c r="X41" i="17"/>
  <c r="R41" i="17"/>
  <c r="L41" i="17"/>
  <c r="F41" i="17"/>
  <c r="X42" i="16"/>
  <c r="R42" i="16"/>
  <c r="L42" i="16"/>
  <c r="F42" i="16"/>
  <c r="R37" i="16"/>
  <c r="Y37" i="16"/>
  <c r="L37" i="16"/>
  <c r="F37" i="16"/>
  <c r="X48" i="15"/>
  <c r="R48" i="15"/>
  <c r="L48" i="15"/>
  <c r="F48" i="15"/>
  <c r="X27" i="14"/>
  <c r="R27" i="14"/>
  <c r="L27" i="14"/>
  <c r="F27" i="14"/>
  <c r="B37" i="14"/>
  <c r="C37" i="14"/>
  <c r="D37" i="14"/>
  <c r="E37" i="14"/>
  <c r="X29" i="14"/>
  <c r="R29" i="14"/>
  <c r="L29" i="14"/>
  <c r="F29" i="14"/>
  <c r="X18" i="13"/>
  <c r="R18" i="13"/>
  <c r="L18" i="13"/>
  <c r="F18" i="13"/>
  <c r="M18" i="13" s="1"/>
  <c r="P16" i="11"/>
  <c r="L16" i="11"/>
  <c r="H16" i="11"/>
  <c r="D16" i="11"/>
  <c r="P15" i="11"/>
  <c r="L15" i="11"/>
  <c r="H15" i="11"/>
  <c r="D15" i="11"/>
  <c r="X18" i="9"/>
  <c r="L18" i="9"/>
  <c r="F18" i="9"/>
  <c r="X17" i="9"/>
  <c r="Y17" i="9"/>
  <c r="L17" i="9"/>
  <c r="F17" i="9"/>
  <c r="X16" i="8"/>
  <c r="R16" i="8"/>
  <c r="L16" i="8"/>
  <c r="F16" i="8"/>
  <c r="X15" i="8"/>
  <c r="R15" i="8"/>
  <c r="Y15" i="8" s="1"/>
  <c r="L15" i="8"/>
  <c r="F15" i="8"/>
  <c r="M15" i="8"/>
  <c r="H28" i="5"/>
  <c r="E28" i="5"/>
  <c r="M28" i="5"/>
  <c r="L28" i="5"/>
  <c r="K28" i="5"/>
  <c r="M28" i="4"/>
  <c r="L28" i="4"/>
  <c r="K28" i="4"/>
  <c r="H28" i="4"/>
  <c r="E28" i="4"/>
  <c r="Y15" i="24"/>
  <c r="S15" i="24"/>
  <c r="M15" i="24"/>
  <c r="G15" i="24"/>
  <c r="Y13" i="24"/>
  <c r="S13" i="24"/>
  <c r="M13" i="24"/>
  <c r="G13" i="24"/>
  <c r="Y11" i="24"/>
  <c r="S11" i="24"/>
  <c r="M11" i="24"/>
  <c r="G11" i="24"/>
  <c r="Y10" i="24"/>
  <c r="S10" i="24"/>
  <c r="M10" i="24"/>
  <c r="G10" i="24"/>
  <c r="X9" i="24"/>
  <c r="W9" i="24"/>
  <c r="V9" i="24"/>
  <c r="U9" i="24"/>
  <c r="R9" i="24"/>
  <c r="Q9" i="24"/>
  <c r="P9" i="24"/>
  <c r="O9" i="24"/>
  <c r="L9" i="24"/>
  <c r="K9" i="24"/>
  <c r="J9" i="24"/>
  <c r="I9" i="24"/>
  <c r="F9" i="24"/>
  <c r="E9" i="24"/>
  <c r="D9" i="24"/>
  <c r="C9" i="24"/>
  <c r="Y23" i="23"/>
  <c r="S23" i="23"/>
  <c r="M23" i="23"/>
  <c r="Y22" i="23"/>
  <c r="S22" i="23"/>
  <c r="M22" i="23"/>
  <c r="Y21" i="23"/>
  <c r="S21" i="23"/>
  <c r="M21" i="23"/>
  <c r="Y20" i="23"/>
  <c r="S20" i="23"/>
  <c r="M20" i="23"/>
  <c r="Y19" i="23"/>
  <c r="S19" i="23"/>
  <c r="M19" i="23"/>
  <c r="Y18" i="23"/>
  <c r="S18" i="23"/>
  <c r="M18" i="23"/>
  <c r="Y17" i="23"/>
  <c r="S17" i="23"/>
  <c r="M17" i="23"/>
  <c r="Y16" i="23"/>
  <c r="S16" i="23"/>
  <c r="M16" i="23"/>
  <c r="Y12" i="23"/>
  <c r="S12" i="23"/>
  <c r="M12" i="23"/>
  <c r="Y11" i="23"/>
  <c r="S11" i="23"/>
  <c r="M11" i="23"/>
  <c r="Y10" i="23"/>
  <c r="S10" i="23"/>
  <c r="M10" i="23"/>
  <c r="X9" i="23"/>
  <c r="W9" i="23"/>
  <c r="V9" i="23"/>
  <c r="U9" i="23"/>
  <c r="Y9" i="23"/>
  <c r="R9" i="23"/>
  <c r="Q9" i="23"/>
  <c r="P9" i="23"/>
  <c r="O9" i="23"/>
  <c r="L9" i="23"/>
  <c r="K9" i="23"/>
  <c r="J9" i="23"/>
  <c r="I9" i="23"/>
  <c r="F9" i="23"/>
  <c r="E9" i="23"/>
  <c r="D9" i="23"/>
  <c r="C9" i="23"/>
  <c r="G9" i="23" s="1"/>
  <c r="H15" i="23"/>
  <c r="Y62" i="22"/>
  <c r="S62" i="22"/>
  <c r="M62" i="22"/>
  <c r="Y61" i="22"/>
  <c r="S61" i="22"/>
  <c r="M61" i="22"/>
  <c r="Y60" i="22"/>
  <c r="S60" i="22"/>
  <c r="M60" i="22"/>
  <c r="Y59" i="22"/>
  <c r="S59" i="22"/>
  <c r="M59" i="22"/>
  <c r="Y58" i="22"/>
  <c r="S58" i="22"/>
  <c r="M58" i="22"/>
  <c r="N58" i="22"/>
  <c r="Y57" i="22"/>
  <c r="S57" i="22"/>
  <c r="M57" i="22"/>
  <c r="Y56" i="22"/>
  <c r="S56" i="22"/>
  <c r="M56" i="22"/>
  <c r="Y55" i="22"/>
  <c r="S55" i="22"/>
  <c r="M55" i="22"/>
  <c r="Y54" i="22"/>
  <c r="S54" i="22"/>
  <c r="M54" i="22"/>
  <c r="Y53" i="22"/>
  <c r="S53" i="22"/>
  <c r="M53" i="22"/>
  <c r="Y52" i="22"/>
  <c r="S52" i="22"/>
  <c r="M52" i="22"/>
  <c r="Y51" i="22"/>
  <c r="S51" i="22"/>
  <c r="M51" i="22"/>
  <c r="Y50" i="22"/>
  <c r="S50" i="22"/>
  <c r="M50" i="22"/>
  <c r="Y49" i="22"/>
  <c r="S49" i="22"/>
  <c r="M49" i="22"/>
  <c r="Y48" i="22"/>
  <c r="Z48" i="22"/>
  <c r="S48" i="22"/>
  <c r="M48" i="22"/>
  <c r="Y47" i="22"/>
  <c r="S47" i="22"/>
  <c r="M47" i="22"/>
  <c r="Y46" i="22"/>
  <c r="S46" i="22"/>
  <c r="M46" i="22"/>
  <c r="Y45" i="22"/>
  <c r="S45" i="22"/>
  <c r="M45" i="22"/>
  <c r="Y44" i="22"/>
  <c r="S44" i="22"/>
  <c r="M44" i="22"/>
  <c r="Y43" i="22"/>
  <c r="S43" i="22"/>
  <c r="M43" i="22"/>
  <c r="Y42" i="22"/>
  <c r="S42" i="22"/>
  <c r="M42" i="22"/>
  <c r="Y41" i="22"/>
  <c r="S41" i="22"/>
  <c r="M41" i="22"/>
  <c r="Y40" i="22"/>
  <c r="S40" i="22"/>
  <c r="M40" i="22"/>
  <c r="Y39" i="22"/>
  <c r="S39" i="22"/>
  <c r="M39" i="22"/>
  <c r="Y38" i="22"/>
  <c r="S38" i="22"/>
  <c r="M38" i="22"/>
  <c r="Y37" i="22"/>
  <c r="S37" i="22"/>
  <c r="M37" i="22"/>
  <c r="Y36" i="22"/>
  <c r="S36" i="22"/>
  <c r="M36" i="22"/>
  <c r="N36" i="22"/>
  <c r="Y35" i="22"/>
  <c r="S35" i="22"/>
  <c r="M35" i="22"/>
  <c r="Y34" i="22"/>
  <c r="S34" i="22"/>
  <c r="M34" i="22"/>
  <c r="Y33" i="22"/>
  <c r="S33" i="22"/>
  <c r="M33" i="22"/>
  <c r="Y32" i="22"/>
  <c r="S32" i="22"/>
  <c r="M32" i="22"/>
  <c r="Y31" i="22"/>
  <c r="S31" i="22"/>
  <c r="M31" i="22"/>
  <c r="Y30" i="22"/>
  <c r="S30" i="22"/>
  <c r="M30" i="22"/>
  <c r="Y29" i="22"/>
  <c r="S29" i="22"/>
  <c r="M29" i="22"/>
  <c r="Y28" i="22"/>
  <c r="S28" i="22"/>
  <c r="M28" i="22"/>
  <c r="Y27" i="22"/>
  <c r="S27" i="22"/>
  <c r="M27" i="22"/>
  <c r="Y26" i="22"/>
  <c r="S26" i="22"/>
  <c r="M26" i="22"/>
  <c r="N26" i="22"/>
  <c r="Y25" i="22"/>
  <c r="S25" i="22"/>
  <c r="M25" i="22"/>
  <c r="Y24" i="22"/>
  <c r="S24" i="22"/>
  <c r="M24" i="22"/>
  <c r="Y23" i="22"/>
  <c r="S23" i="22"/>
  <c r="M23" i="22"/>
  <c r="N23" i="22" s="1"/>
  <c r="Y22" i="22"/>
  <c r="S22" i="22"/>
  <c r="M22" i="22"/>
  <c r="Y21" i="22"/>
  <c r="S21" i="22"/>
  <c r="M21" i="22"/>
  <c r="Y20" i="22"/>
  <c r="S20" i="22"/>
  <c r="M20" i="22"/>
  <c r="Y16" i="22"/>
  <c r="S16" i="22"/>
  <c r="M16" i="22"/>
  <c r="Y15" i="22"/>
  <c r="S15" i="22"/>
  <c r="M15" i="22"/>
  <c r="Y14" i="22"/>
  <c r="S14" i="22"/>
  <c r="M14" i="22"/>
  <c r="Y13" i="22"/>
  <c r="S13" i="22"/>
  <c r="M13" i="22"/>
  <c r="Y12" i="22"/>
  <c r="S12" i="22"/>
  <c r="M12" i="22"/>
  <c r="Y10" i="22"/>
  <c r="S10" i="22"/>
  <c r="M10" i="22"/>
  <c r="X9" i="22"/>
  <c r="W9" i="22"/>
  <c r="V9" i="22"/>
  <c r="U9" i="22"/>
  <c r="Y9" i="22" s="1"/>
  <c r="R9" i="22"/>
  <c r="Q9" i="22"/>
  <c r="P9" i="22"/>
  <c r="O9" i="22"/>
  <c r="L9" i="22"/>
  <c r="K9" i="22"/>
  <c r="J9" i="22"/>
  <c r="I9" i="22"/>
  <c r="F9" i="22"/>
  <c r="E9" i="22"/>
  <c r="D9" i="22"/>
  <c r="C9" i="22"/>
  <c r="Y19" i="21"/>
  <c r="S19" i="21"/>
  <c r="M19" i="21"/>
  <c r="G19" i="21"/>
  <c r="Y18" i="21"/>
  <c r="S18" i="21"/>
  <c r="M18" i="21"/>
  <c r="G18" i="21"/>
  <c r="Y17" i="21"/>
  <c r="Z17" i="21"/>
  <c r="S17" i="21"/>
  <c r="M17" i="21"/>
  <c r="G17" i="21"/>
  <c r="Y16" i="21"/>
  <c r="S16" i="21"/>
  <c r="M16" i="21"/>
  <c r="G16" i="21"/>
  <c r="Y15" i="21"/>
  <c r="S15" i="21"/>
  <c r="Z15" i="21" s="1"/>
  <c r="M15" i="21"/>
  <c r="G15" i="21"/>
  <c r="Y36" i="21"/>
  <c r="S36" i="21"/>
  <c r="M36" i="21"/>
  <c r="G36" i="21"/>
  <c r="Y35" i="21"/>
  <c r="Z35" i="21"/>
  <c r="S35" i="21"/>
  <c r="M35" i="21"/>
  <c r="G35" i="21"/>
  <c r="Y34" i="21"/>
  <c r="S34" i="21"/>
  <c r="M34" i="21"/>
  <c r="G34" i="21"/>
  <c r="Y33" i="21"/>
  <c r="S33" i="21"/>
  <c r="M33" i="21"/>
  <c r="G33" i="21"/>
  <c r="Y32" i="21"/>
  <c r="S32" i="21"/>
  <c r="M32" i="21"/>
  <c r="G32" i="21"/>
  <c r="Y31" i="21"/>
  <c r="Z31" i="21"/>
  <c r="S31" i="21"/>
  <c r="M31" i="21"/>
  <c r="G31" i="21"/>
  <c r="Y30" i="21"/>
  <c r="S30" i="21"/>
  <c r="M30" i="21"/>
  <c r="G30" i="21"/>
  <c r="Y29" i="21"/>
  <c r="S29" i="21"/>
  <c r="Z29" i="21" s="1"/>
  <c r="M29" i="21"/>
  <c r="G29" i="21"/>
  <c r="Y28" i="21"/>
  <c r="S28" i="21"/>
  <c r="M28" i="21"/>
  <c r="G28" i="21"/>
  <c r="Y27" i="21"/>
  <c r="Z27" i="21"/>
  <c r="S27" i="21"/>
  <c r="M27" i="21"/>
  <c r="G27" i="21"/>
  <c r="Y26" i="21"/>
  <c r="S26" i="21"/>
  <c r="M26" i="21"/>
  <c r="G26" i="21"/>
  <c r="Y25" i="21"/>
  <c r="S25" i="21"/>
  <c r="M25" i="21"/>
  <c r="G25" i="21"/>
  <c r="Y24" i="21"/>
  <c r="S24" i="21"/>
  <c r="M24" i="21"/>
  <c r="G24" i="21"/>
  <c r="Y59" i="21"/>
  <c r="Z59" i="21"/>
  <c r="S59" i="21"/>
  <c r="M59" i="21"/>
  <c r="G59" i="21"/>
  <c r="Y58" i="21"/>
  <c r="S58" i="21"/>
  <c r="M58" i="21"/>
  <c r="G58" i="21"/>
  <c r="Y57" i="21"/>
  <c r="S57" i="21"/>
  <c r="Z57" i="21" s="1"/>
  <c r="M57" i="21"/>
  <c r="G57" i="21"/>
  <c r="Y56" i="21"/>
  <c r="S56" i="21"/>
  <c r="M56" i="21"/>
  <c r="G56" i="21"/>
  <c r="Y55" i="21"/>
  <c r="Z55" i="21"/>
  <c r="S55" i="21"/>
  <c r="M55" i="21"/>
  <c r="G55" i="21"/>
  <c r="Y54" i="21"/>
  <c r="S54" i="21"/>
  <c r="M54" i="21"/>
  <c r="G54" i="21"/>
  <c r="Y53" i="21"/>
  <c r="S53" i="21"/>
  <c r="M53" i="21"/>
  <c r="G53" i="21"/>
  <c r="Y52" i="21"/>
  <c r="S52" i="21"/>
  <c r="M52" i="21"/>
  <c r="G52" i="21"/>
  <c r="Y51" i="21"/>
  <c r="Z51" i="21"/>
  <c r="S51" i="21"/>
  <c r="M51" i="21"/>
  <c r="G51" i="21"/>
  <c r="Y50" i="21"/>
  <c r="S50" i="21"/>
  <c r="M50" i="21"/>
  <c r="G50" i="21"/>
  <c r="Y49" i="21"/>
  <c r="S49" i="21"/>
  <c r="Z49" i="21" s="1"/>
  <c r="M49" i="21"/>
  <c r="G49" i="21"/>
  <c r="Y48" i="21"/>
  <c r="S48" i="21"/>
  <c r="M48" i="21"/>
  <c r="G48" i="21"/>
  <c r="Y47" i="21"/>
  <c r="Z47" i="21"/>
  <c r="S47" i="21"/>
  <c r="M47" i="21"/>
  <c r="G47" i="21"/>
  <c r="Y46" i="21"/>
  <c r="S46" i="21"/>
  <c r="M46" i="21"/>
  <c r="G46" i="21"/>
  <c r="Y45" i="21"/>
  <c r="S45" i="21"/>
  <c r="M45" i="21"/>
  <c r="G45" i="21"/>
  <c r="Y44" i="21"/>
  <c r="S44" i="21"/>
  <c r="M44" i="21"/>
  <c r="G44" i="21"/>
  <c r="Y43" i="21"/>
  <c r="Z43" i="21"/>
  <c r="S43" i="21"/>
  <c r="M43" i="21"/>
  <c r="G43" i="21"/>
  <c r="Y42" i="21"/>
  <c r="S42" i="21"/>
  <c r="M42" i="21"/>
  <c r="G42" i="21"/>
  <c r="Y41" i="21"/>
  <c r="S41" i="21"/>
  <c r="Z41" i="21" s="1"/>
  <c r="M41" i="21"/>
  <c r="G41" i="21"/>
  <c r="Y40" i="21"/>
  <c r="S40" i="21"/>
  <c r="M40" i="21"/>
  <c r="G40" i="21"/>
  <c r="Y39" i="21"/>
  <c r="Z39" i="21"/>
  <c r="S39" i="21"/>
  <c r="M39" i="21"/>
  <c r="G39" i="21"/>
  <c r="Y38" i="21"/>
  <c r="S38" i="21"/>
  <c r="M38" i="21"/>
  <c r="G38" i="21"/>
  <c r="Y37" i="21"/>
  <c r="S37" i="21"/>
  <c r="M37" i="21"/>
  <c r="G37" i="21"/>
  <c r="Y23" i="21"/>
  <c r="Z23" i="21"/>
  <c r="S23" i="21"/>
  <c r="M23" i="21"/>
  <c r="G23" i="21"/>
  <c r="Y22" i="21"/>
  <c r="S22" i="21"/>
  <c r="M22" i="21"/>
  <c r="G22" i="21"/>
  <c r="Y21" i="21"/>
  <c r="S21" i="21"/>
  <c r="Z21" i="21" s="1"/>
  <c r="M21" i="21"/>
  <c r="G21" i="21"/>
  <c r="Y20" i="21"/>
  <c r="S20" i="21"/>
  <c r="M20" i="21"/>
  <c r="G20" i="21"/>
  <c r="Y14" i="21"/>
  <c r="Z14" i="21"/>
  <c r="S14" i="21"/>
  <c r="M14" i="21"/>
  <c r="G14" i="21"/>
  <c r="Y61" i="21"/>
  <c r="S61" i="21"/>
  <c r="M61" i="21"/>
  <c r="G61" i="21"/>
  <c r="Y60" i="21"/>
  <c r="S60" i="21"/>
  <c r="M60" i="21"/>
  <c r="G60" i="21"/>
  <c r="Y13" i="21"/>
  <c r="Z13" i="21"/>
  <c r="S13" i="21"/>
  <c r="M13" i="21"/>
  <c r="G13" i="21"/>
  <c r="Y12" i="21"/>
  <c r="S12" i="21"/>
  <c r="M12" i="21"/>
  <c r="G12" i="21"/>
  <c r="Y11" i="21"/>
  <c r="S11" i="21"/>
  <c r="Z11" i="21" s="1"/>
  <c r="M11" i="21"/>
  <c r="G11" i="21"/>
  <c r="Y10" i="21"/>
  <c r="S10" i="21"/>
  <c r="M10" i="21"/>
  <c r="G10" i="21"/>
  <c r="X9" i="21"/>
  <c r="W9" i="21"/>
  <c r="V9" i="21"/>
  <c r="Y9" i="21"/>
  <c r="U9" i="21"/>
  <c r="R9" i="21"/>
  <c r="Q9" i="21"/>
  <c r="P9" i="21"/>
  <c r="O9" i="21"/>
  <c r="L9" i="21"/>
  <c r="K9" i="21"/>
  <c r="J9" i="21"/>
  <c r="I9" i="21"/>
  <c r="F9" i="21"/>
  <c r="E9" i="21"/>
  <c r="D9" i="21"/>
  <c r="C9" i="21"/>
  <c r="X18" i="17"/>
  <c r="R18" i="17"/>
  <c r="L18" i="17"/>
  <c r="F18" i="17"/>
  <c r="X17" i="17"/>
  <c r="R17" i="17"/>
  <c r="L17" i="17"/>
  <c r="F17" i="17"/>
  <c r="X29" i="15"/>
  <c r="R29" i="15"/>
  <c r="L29" i="15"/>
  <c r="F29" i="15"/>
  <c r="X16" i="15"/>
  <c r="R16" i="15"/>
  <c r="L16" i="15"/>
  <c r="F16" i="15"/>
  <c r="B20" i="15"/>
  <c r="C20" i="15"/>
  <c r="D20" i="15"/>
  <c r="E20" i="15"/>
  <c r="X57" i="14"/>
  <c r="R57" i="14"/>
  <c r="L57" i="14"/>
  <c r="F57" i="14"/>
  <c r="X49" i="14"/>
  <c r="R49" i="14"/>
  <c r="L49" i="14"/>
  <c r="F49" i="14"/>
  <c r="X48" i="14"/>
  <c r="R48" i="14"/>
  <c r="L48" i="14"/>
  <c r="F48" i="14"/>
  <c r="B53" i="14"/>
  <c r="C53" i="14"/>
  <c r="D53" i="14"/>
  <c r="E53" i="14"/>
  <c r="X63" i="12"/>
  <c r="R63" i="12"/>
  <c r="L63" i="12"/>
  <c r="F63" i="12"/>
  <c r="B69" i="12"/>
  <c r="C69" i="12"/>
  <c r="D69" i="12"/>
  <c r="E69" i="12"/>
  <c r="M27" i="5"/>
  <c r="L27" i="5"/>
  <c r="K27" i="5"/>
  <c r="H27" i="5"/>
  <c r="E27" i="5"/>
  <c r="M27" i="4"/>
  <c r="L27" i="4"/>
  <c r="K27" i="4"/>
  <c r="H27" i="4"/>
  <c r="E27" i="4"/>
  <c r="L47" i="17"/>
  <c r="M47" i="17" s="1"/>
  <c r="L46" i="17"/>
  <c r="L45" i="17"/>
  <c r="M45" i="17" s="1"/>
  <c r="L44" i="17"/>
  <c r="L43" i="17"/>
  <c r="L42" i="17"/>
  <c r="L37" i="17"/>
  <c r="L35" i="17"/>
  <c r="L34" i="17"/>
  <c r="M34" i="17" s="1"/>
  <c r="L33" i="17"/>
  <c r="L31" i="17"/>
  <c r="M31" i="17" s="1"/>
  <c r="L30" i="17"/>
  <c r="L29" i="17"/>
  <c r="M29" i="17" s="1"/>
  <c r="X19" i="8"/>
  <c r="Y19" i="8"/>
  <c r="R19" i="8"/>
  <c r="L19" i="8"/>
  <c r="F19" i="8"/>
  <c r="X18" i="8"/>
  <c r="R18" i="8"/>
  <c r="L18" i="8"/>
  <c r="F18" i="8"/>
  <c r="X17" i="8"/>
  <c r="R17" i="8"/>
  <c r="L17" i="8"/>
  <c r="M17" i="8"/>
  <c r="F17" i="8"/>
  <c r="X13" i="8"/>
  <c r="R13" i="8"/>
  <c r="Y13" i="8" s="1"/>
  <c r="L13" i="8"/>
  <c r="F13" i="8"/>
  <c r="P23" i="7"/>
  <c r="L23" i="7"/>
  <c r="H23" i="7"/>
  <c r="D23" i="7"/>
  <c r="P22" i="7"/>
  <c r="L22" i="7"/>
  <c r="H22" i="7"/>
  <c r="D22" i="7"/>
  <c r="P21" i="7"/>
  <c r="L21" i="7"/>
  <c r="H21" i="7"/>
  <c r="D21" i="7"/>
  <c r="P20" i="7"/>
  <c r="L20" i="7"/>
  <c r="H20" i="7"/>
  <c r="D20" i="7"/>
  <c r="P19" i="7"/>
  <c r="L19" i="7"/>
  <c r="H19" i="7"/>
  <c r="D19" i="7"/>
  <c r="P18" i="7"/>
  <c r="L18" i="7"/>
  <c r="H18" i="7"/>
  <c r="D18" i="7"/>
  <c r="P17" i="7"/>
  <c r="L17" i="7"/>
  <c r="H17" i="7"/>
  <c r="D17" i="7"/>
  <c r="P16" i="7"/>
  <c r="L16" i="7"/>
  <c r="H16" i="7"/>
  <c r="D16" i="7"/>
  <c r="P15" i="7"/>
  <c r="L15" i="7"/>
  <c r="H15" i="7"/>
  <c r="D15" i="7"/>
  <c r="P13" i="7"/>
  <c r="L13" i="7"/>
  <c r="H13" i="7"/>
  <c r="D13" i="7"/>
  <c r="P12" i="7"/>
  <c r="L12" i="7"/>
  <c r="H12" i="7"/>
  <c r="D12" i="7"/>
  <c r="P11" i="7"/>
  <c r="L11" i="7"/>
  <c r="H11" i="7"/>
  <c r="D11" i="7"/>
  <c r="B10" i="17"/>
  <c r="C10" i="17"/>
  <c r="D10" i="17"/>
  <c r="E10" i="17"/>
  <c r="H10" i="17"/>
  <c r="I10" i="17"/>
  <c r="J10" i="17"/>
  <c r="K10" i="17"/>
  <c r="N10" i="17"/>
  <c r="O10" i="17"/>
  <c r="P10" i="17"/>
  <c r="Q10" i="17"/>
  <c r="T10" i="17"/>
  <c r="U10" i="17"/>
  <c r="V10" i="17"/>
  <c r="W10" i="17"/>
  <c r="F11" i="17"/>
  <c r="L11" i="17"/>
  <c r="R11" i="17"/>
  <c r="X11" i="17"/>
  <c r="F12" i="17"/>
  <c r="L12" i="17"/>
  <c r="R12" i="17"/>
  <c r="X12" i="17"/>
  <c r="F13" i="17"/>
  <c r="L13" i="17"/>
  <c r="R13" i="17"/>
  <c r="X13" i="17"/>
  <c r="F14" i="17"/>
  <c r="L14" i="17"/>
  <c r="R14" i="17"/>
  <c r="X14" i="17"/>
  <c r="F15" i="17"/>
  <c r="L15" i="17"/>
  <c r="R15" i="17"/>
  <c r="X15" i="17"/>
  <c r="Y15" i="17" s="1"/>
  <c r="F19" i="17"/>
  <c r="L19" i="17"/>
  <c r="R19" i="17"/>
  <c r="X19" i="17"/>
  <c r="F20" i="17"/>
  <c r="L20" i="17"/>
  <c r="R20" i="17"/>
  <c r="X20" i="17"/>
  <c r="Y20" i="17"/>
  <c r="F21" i="17"/>
  <c r="L21" i="17"/>
  <c r="R21" i="17"/>
  <c r="X21" i="17"/>
  <c r="F22" i="17"/>
  <c r="L22" i="17"/>
  <c r="R22" i="17"/>
  <c r="X22" i="17"/>
  <c r="F23" i="17"/>
  <c r="L23" i="17"/>
  <c r="R23" i="17"/>
  <c r="X23" i="17"/>
  <c r="F24" i="17"/>
  <c r="L24" i="17"/>
  <c r="R24" i="17"/>
  <c r="X24" i="17"/>
  <c r="F25" i="17"/>
  <c r="L25" i="17"/>
  <c r="R25" i="17"/>
  <c r="X25" i="17"/>
  <c r="F26" i="17"/>
  <c r="L26" i="17"/>
  <c r="R26" i="17"/>
  <c r="X26" i="17"/>
  <c r="F27" i="17"/>
  <c r="L27" i="17"/>
  <c r="R27" i="17"/>
  <c r="X27" i="17"/>
  <c r="H28" i="17"/>
  <c r="I28" i="17"/>
  <c r="J28" i="17"/>
  <c r="K28" i="17"/>
  <c r="N28" i="17"/>
  <c r="O28" i="17"/>
  <c r="P28" i="17"/>
  <c r="Q28" i="17"/>
  <c r="T28" i="17"/>
  <c r="U28" i="17"/>
  <c r="V28" i="17"/>
  <c r="W28" i="17"/>
  <c r="F29" i="17"/>
  <c r="R29" i="17"/>
  <c r="X29" i="17"/>
  <c r="F30" i="17"/>
  <c r="M30" i="17"/>
  <c r="R30" i="17"/>
  <c r="X30" i="17"/>
  <c r="F31" i="17"/>
  <c r="R31" i="17"/>
  <c r="X31" i="17"/>
  <c r="F33" i="17"/>
  <c r="M33" i="17"/>
  <c r="R33" i="17"/>
  <c r="X33" i="17"/>
  <c r="F34" i="17"/>
  <c r="R34" i="17"/>
  <c r="X34" i="17"/>
  <c r="F35" i="17"/>
  <c r="M35" i="17"/>
  <c r="R35" i="17"/>
  <c r="X35" i="17"/>
  <c r="Y35" i="17" s="1"/>
  <c r="F37" i="17"/>
  <c r="M37" i="17" s="1"/>
  <c r="R37" i="17"/>
  <c r="X37" i="17"/>
  <c r="F42" i="17"/>
  <c r="M42" i="17" s="1"/>
  <c r="R42" i="17"/>
  <c r="X42" i="17"/>
  <c r="F43" i="17"/>
  <c r="M43" i="17" s="1"/>
  <c r="R43" i="17"/>
  <c r="X43" i="17"/>
  <c r="F44" i="17"/>
  <c r="R44" i="17"/>
  <c r="X44" i="17"/>
  <c r="F45" i="17"/>
  <c r="R45" i="17"/>
  <c r="X45" i="17"/>
  <c r="F46" i="17"/>
  <c r="M46" i="17"/>
  <c r="R46" i="17"/>
  <c r="X46" i="17"/>
  <c r="F47" i="17"/>
  <c r="R47" i="17"/>
  <c r="X47" i="17"/>
  <c r="H48" i="17"/>
  <c r="I48" i="17"/>
  <c r="J48" i="17"/>
  <c r="K48" i="17"/>
  <c r="N48" i="17"/>
  <c r="O48" i="17"/>
  <c r="P48" i="17"/>
  <c r="Q48" i="17"/>
  <c r="F49" i="17"/>
  <c r="L49" i="17"/>
  <c r="R49" i="17"/>
  <c r="X49" i="17"/>
  <c r="F50" i="17"/>
  <c r="L50" i="17"/>
  <c r="R50" i="17"/>
  <c r="X50" i="17"/>
  <c r="F51" i="17"/>
  <c r="L51" i="17"/>
  <c r="R51" i="17"/>
  <c r="X51" i="17"/>
  <c r="F52" i="17"/>
  <c r="L52" i="17"/>
  <c r="R52" i="17"/>
  <c r="X52" i="17"/>
  <c r="F53" i="17"/>
  <c r="L53" i="17"/>
  <c r="R53" i="17"/>
  <c r="X53" i="17"/>
  <c r="F55" i="17"/>
  <c r="L55" i="17"/>
  <c r="R55" i="17"/>
  <c r="X55" i="17"/>
  <c r="F56" i="17"/>
  <c r="L56" i="17"/>
  <c r="R56" i="17"/>
  <c r="X56" i="17"/>
  <c r="F57" i="17"/>
  <c r="L57" i="17"/>
  <c r="R57" i="17"/>
  <c r="X57" i="17"/>
  <c r="F58" i="17"/>
  <c r="L58" i="17"/>
  <c r="R58" i="17"/>
  <c r="X58" i="17"/>
  <c r="H59" i="17"/>
  <c r="I59" i="17"/>
  <c r="J59" i="17"/>
  <c r="K59" i="17"/>
  <c r="N59" i="17"/>
  <c r="O59" i="17"/>
  <c r="P59" i="17"/>
  <c r="Q59" i="17"/>
  <c r="T59" i="17"/>
  <c r="U59" i="17"/>
  <c r="V59" i="17"/>
  <c r="V9" i="17" s="1"/>
  <c r="W59" i="17"/>
  <c r="F60" i="17"/>
  <c r="L60" i="17"/>
  <c r="X60" i="17"/>
  <c r="F61" i="17"/>
  <c r="L61" i="17"/>
  <c r="X61" i="17"/>
  <c r="F63" i="17"/>
  <c r="L63" i="17"/>
  <c r="X63" i="17"/>
  <c r="F64" i="17"/>
  <c r="L64" i="17"/>
  <c r="X64" i="17"/>
  <c r="Y64" i="17"/>
  <c r="F65" i="17"/>
  <c r="L65" i="17"/>
  <c r="X65" i="17"/>
  <c r="F66" i="17"/>
  <c r="L66" i="17"/>
  <c r="X66" i="17"/>
  <c r="F67" i="17"/>
  <c r="L67" i="17"/>
  <c r="X67" i="17"/>
  <c r="F69" i="17"/>
  <c r="L69" i="17"/>
  <c r="X69" i="17"/>
  <c r="F70" i="17"/>
  <c r="L70" i="17"/>
  <c r="X70" i="17"/>
  <c r="H71" i="17"/>
  <c r="I71" i="17"/>
  <c r="J71" i="17"/>
  <c r="K71" i="17"/>
  <c r="N71" i="17"/>
  <c r="O71" i="17"/>
  <c r="P71" i="17"/>
  <c r="Q71" i="17"/>
  <c r="T71" i="17"/>
  <c r="U71" i="17"/>
  <c r="V71" i="17"/>
  <c r="W71" i="17"/>
  <c r="F72" i="17"/>
  <c r="L72" i="17"/>
  <c r="R72" i="17"/>
  <c r="X72" i="17"/>
  <c r="F75" i="17"/>
  <c r="L75" i="17"/>
  <c r="R75" i="17"/>
  <c r="X75" i="17"/>
  <c r="F76" i="17"/>
  <c r="L76" i="17"/>
  <c r="R76" i="17"/>
  <c r="X76" i="17"/>
  <c r="B10" i="16"/>
  <c r="C10" i="16"/>
  <c r="D10" i="16"/>
  <c r="F10" i="16" s="1"/>
  <c r="E10" i="16"/>
  <c r="H10" i="16"/>
  <c r="I10" i="16"/>
  <c r="J10" i="16"/>
  <c r="K10" i="16"/>
  <c r="N10" i="16"/>
  <c r="O10" i="16"/>
  <c r="P10" i="16"/>
  <c r="Q10" i="16"/>
  <c r="T10" i="16"/>
  <c r="U10" i="16"/>
  <c r="V10" i="16"/>
  <c r="W10" i="16"/>
  <c r="F11" i="16"/>
  <c r="L11" i="16"/>
  <c r="R11" i="16"/>
  <c r="X11" i="16"/>
  <c r="F12" i="16"/>
  <c r="L12" i="16"/>
  <c r="R12" i="16"/>
  <c r="X12" i="16"/>
  <c r="F13" i="16"/>
  <c r="L13" i="16"/>
  <c r="R13" i="16"/>
  <c r="X13" i="16"/>
  <c r="B14" i="16"/>
  <c r="C14" i="16"/>
  <c r="D14" i="16"/>
  <c r="E14" i="16"/>
  <c r="H14" i="16"/>
  <c r="I14" i="16"/>
  <c r="J14" i="16"/>
  <c r="K14" i="16"/>
  <c r="N14" i="16"/>
  <c r="O14" i="16"/>
  <c r="P14" i="16"/>
  <c r="Q14" i="16"/>
  <c r="T14" i="16"/>
  <c r="U14" i="16"/>
  <c r="V14" i="16"/>
  <c r="W14" i="16"/>
  <c r="L15" i="16"/>
  <c r="R15" i="16"/>
  <c r="X15" i="16"/>
  <c r="L16" i="16"/>
  <c r="R16" i="16"/>
  <c r="X16" i="16"/>
  <c r="L18" i="16"/>
  <c r="R18" i="16"/>
  <c r="X18" i="16"/>
  <c r="L19" i="16"/>
  <c r="R19" i="16"/>
  <c r="X19" i="16"/>
  <c r="L20" i="16"/>
  <c r="R20" i="16"/>
  <c r="X20" i="16"/>
  <c r="L21" i="16"/>
  <c r="R21" i="16"/>
  <c r="X21" i="16"/>
  <c r="L22" i="16"/>
  <c r="R22" i="16"/>
  <c r="X22" i="16"/>
  <c r="L23" i="16"/>
  <c r="R23" i="16"/>
  <c r="X23" i="16"/>
  <c r="L24" i="16"/>
  <c r="R24" i="16"/>
  <c r="X24" i="16"/>
  <c r="H25" i="16"/>
  <c r="I25" i="16"/>
  <c r="J25" i="16"/>
  <c r="K25" i="16"/>
  <c r="N25" i="16"/>
  <c r="O25" i="16"/>
  <c r="P25" i="16"/>
  <c r="Q25" i="16"/>
  <c r="T25" i="16"/>
  <c r="U25" i="16"/>
  <c r="V25" i="16"/>
  <c r="W25" i="16"/>
  <c r="F26" i="16"/>
  <c r="L26" i="16"/>
  <c r="R26" i="16"/>
  <c r="X26" i="16"/>
  <c r="F27" i="16"/>
  <c r="L27" i="16"/>
  <c r="R27" i="16"/>
  <c r="X27" i="16"/>
  <c r="F28" i="16"/>
  <c r="L28" i="16"/>
  <c r="R28" i="16"/>
  <c r="X28" i="16"/>
  <c r="F29" i="16"/>
  <c r="L29" i="16"/>
  <c r="R29" i="16"/>
  <c r="X29" i="16"/>
  <c r="F30" i="16"/>
  <c r="L30" i="16"/>
  <c r="R30" i="16"/>
  <c r="X30" i="16"/>
  <c r="F31" i="16"/>
  <c r="L31" i="16"/>
  <c r="R31" i="16"/>
  <c r="X31" i="16"/>
  <c r="F32" i="16"/>
  <c r="L32" i="16"/>
  <c r="R32" i="16"/>
  <c r="X32" i="16"/>
  <c r="B33" i="16"/>
  <c r="C33" i="16"/>
  <c r="D33" i="16"/>
  <c r="E33" i="16"/>
  <c r="H33" i="16"/>
  <c r="I33" i="16"/>
  <c r="J33" i="16"/>
  <c r="K33" i="16"/>
  <c r="N33" i="16"/>
  <c r="O33" i="16"/>
  <c r="P33" i="16"/>
  <c r="Q33" i="16"/>
  <c r="T33" i="16"/>
  <c r="U33" i="16"/>
  <c r="V33" i="16"/>
  <c r="W33" i="16"/>
  <c r="F34" i="16"/>
  <c r="L34" i="16"/>
  <c r="R34" i="16"/>
  <c r="Y34" i="16"/>
  <c r="F38" i="16"/>
  <c r="L38" i="16"/>
  <c r="R38" i="16"/>
  <c r="H39" i="16"/>
  <c r="I39" i="16"/>
  <c r="J39" i="16"/>
  <c r="K39" i="16"/>
  <c r="N39" i="16"/>
  <c r="O39" i="16"/>
  <c r="P39" i="16"/>
  <c r="Q39" i="16"/>
  <c r="T39" i="16"/>
  <c r="U39" i="16"/>
  <c r="V39" i="16"/>
  <c r="W39" i="16"/>
  <c r="F40" i="16"/>
  <c r="L40" i="16"/>
  <c r="R40" i="16"/>
  <c r="X40" i="16"/>
  <c r="F43" i="16"/>
  <c r="L43" i="16"/>
  <c r="R43" i="16"/>
  <c r="X43" i="16"/>
  <c r="F44" i="16"/>
  <c r="L44" i="16"/>
  <c r="R44" i="16"/>
  <c r="Y44" i="16"/>
  <c r="B10" i="15"/>
  <c r="C10" i="15"/>
  <c r="C9" i="15" s="1"/>
  <c r="D10" i="15"/>
  <c r="E10" i="15"/>
  <c r="H10" i="15"/>
  <c r="I10" i="15"/>
  <c r="J10" i="15"/>
  <c r="K10" i="15"/>
  <c r="N10" i="15"/>
  <c r="O10" i="15"/>
  <c r="P10" i="15"/>
  <c r="Q10" i="15"/>
  <c r="T10" i="15"/>
  <c r="U10" i="15"/>
  <c r="V10" i="15"/>
  <c r="W10" i="15"/>
  <c r="F11" i="15"/>
  <c r="L11" i="15"/>
  <c r="R11" i="15"/>
  <c r="X11" i="15"/>
  <c r="F12" i="15"/>
  <c r="L12" i="15"/>
  <c r="R12" i="15"/>
  <c r="X12" i="15"/>
  <c r="F13" i="15"/>
  <c r="L13" i="15"/>
  <c r="R13" i="15"/>
  <c r="X13" i="15"/>
  <c r="F14" i="15"/>
  <c r="L14" i="15"/>
  <c r="R14" i="15"/>
  <c r="X14" i="15"/>
  <c r="F15" i="15"/>
  <c r="L15" i="15"/>
  <c r="R15" i="15"/>
  <c r="X15" i="15"/>
  <c r="F17" i="15"/>
  <c r="L17" i="15"/>
  <c r="R17" i="15"/>
  <c r="X17" i="15"/>
  <c r="F18" i="15"/>
  <c r="L18" i="15"/>
  <c r="R18" i="15"/>
  <c r="X18" i="15"/>
  <c r="F19" i="15"/>
  <c r="L19" i="15"/>
  <c r="R19" i="15"/>
  <c r="X19" i="15"/>
  <c r="H20" i="15"/>
  <c r="I20" i="15"/>
  <c r="J20" i="15"/>
  <c r="K20" i="15"/>
  <c r="N20" i="15"/>
  <c r="O20" i="15"/>
  <c r="P20" i="15"/>
  <c r="Q20" i="15"/>
  <c r="T20" i="15"/>
  <c r="U20" i="15"/>
  <c r="V20" i="15"/>
  <c r="W20" i="15"/>
  <c r="F21" i="15"/>
  <c r="L21" i="15"/>
  <c r="R21" i="15"/>
  <c r="Y21" i="15" s="1"/>
  <c r="X21" i="15"/>
  <c r="F22" i="15"/>
  <c r="L22" i="15"/>
  <c r="R22" i="15"/>
  <c r="Y22" i="15"/>
  <c r="X22" i="15"/>
  <c r="F23" i="15"/>
  <c r="L23" i="15"/>
  <c r="R23" i="15"/>
  <c r="X23" i="15"/>
  <c r="F25" i="15"/>
  <c r="L25" i="15"/>
  <c r="R25" i="15"/>
  <c r="X25" i="15"/>
  <c r="F26" i="15"/>
  <c r="L26" i="15"/>
  <c r="R26" i="15"/>
  <c r="X26" i="15"/>
  <c r="F27" i="15"/>
  <c r="L27" i="15"/>
  <c r="R27" i="15"/>
  <c r="Y27" i="15"/>
  <c r="X27" i="15"/>
  <c r="F30" i="15"/>
  <c r="L30" i="15"/>
  <c r="R30" i="15"/>
  <c r="Y30" i="15" s="1"/>
  <c r="X30" i="15"/>
  <c r="F31" i="15"/>
  <c r="L31" i="15"/>
  <c r="R31" i="15"/>
  <c r="X31" i="15"/>
  <c r="F32" i="15"/>
  <c r="L32" i="15"/>
  <c r="R32" i="15"/>
  <c r="Y32" i="15"/>
  <c r="X32" i="15"/>
  <c r="H33" i="15"/>
  <c r="I33" i="15"/>
  <c r="J33" i="15"/>
  <c r="K33" i="15"/>
  <c r="N33" i="15"/>
  <c r="O33" i="15"/>
  <c r="P33" i="15"/>
  <c r="Q33" i="15"/>
  <c r="T33" i="15"/>
  <c r="U33" i="15"/>
  <c r="V33" i="15"/>
  <c r="W33" i="15"/>
  <c r="F34" i="15"/>
  <c r="L34" i="15"/>
  <c r="R34" i="15"/>
  <c r="X34" i="15"/>
  <c r="F36" i="15"/>
  <c r="L36" i="15"/>
  <c r="R36" i="15"/>
  <c r="X36" i="15"/>
  <c r="F37" i="15"/>
  <c r="L37" i="15"/>
  <c r="R37" i="15"/>
  <c r="X37" i="15"/>
  <c r="F39" i="15"/>
  <c r="L39" i="15"/>
  <c r="R39" i="15"/>
  <c r="X39" i="15"/>
  <c r="F40" i="15"/>
  <c r="L40" i="15"/>
  <c r="R40" i="15"/>
  <c r="X40" i="15"/>
  <c r="F41" i="15"/>
  <c r="L41" i="15"/>
  <c r="R41" i="15"/>
  <c r="X41" i="15"/>
  <c r="F42" i="15"/>
  <c r="L42" i="15"/>
  <c r="R42" i="15"/>
  <c r="X42" i="15"/>
  <c r="F43" i="15"/>
  <c r="H43" i="15"/>
  <c r="I43" i="15"/>
  <c r="J43" i="15"/>
  <c r="K43" i="15"/>
  <c r="N43" i="15"/>
  <c r="O43" i="15"/>
  <c r="P43" i="15"/>
  <c r="Q43" i="15"/>
  <c r="T43" i="15"/>
  <c r="U43" i="15"/>
  <c r="V43" i="15"/>
  <c r="W43" i="15"/>
  <c r="F44" i="15"/>
  <c r="L44" i="15"/>
  <c r="R44" i="15"/>
  <c r="X44" i="15"/>
  <c r="F45" i="15"/>
  <c r="L45" i="15"/>
  <c r="R45" i="15"/>
  <c r="X45" i="15"/>
  <c r="Y45" i="15" s="1"/>
  <c r="F49" i="15"/>
  <c r="L49" i="15"/>
  <c r="R49" i="15"/>
  <c r="X49" i="15"/>
  <c r="Y49" i="15"/>
  <c r="H50" i="15"/>
  <c r="I50" i="15"/>
  <c r="J50" i="15"/>
  <c r="K50" i="15"/>
  <c r="N50" i="15"/>
  <c r="O50" i="15"/>
  <c r="P50" i="15"/>
  <c r="Q50" i="15"/>
  <c r="T50" i="15"/>
  <c r="U50" i="15"/>
  <c r="V50" i="15"/>
  <c r="W50" i="15"/>
  <c r="F51" i="15"/>
  <c r="L51" i="15"/>
  <c r="R51" i="15"/>
  <c r="X51" i="15"/>
  <c r="F54" i="15"/>
  <c r="L54" i="15"/>
  <c r="R54" i="15"/>
  <c r="X54" i="15"/>
  <c r="F55" i="15"/>
  <c r="L55" i="15"/>
  <c r="R55" i="15"/>
  <c r="X55" i="15"/>
  <c r="B10" i="14"/>
  <c r="C10" i="14"/>
  <c r="D10" i="14"/>
  <c r="E10" i="14"/>
  <c r="H10" i="14"/>
  <c r="I10" i="14"/>
  <c r="J10" i="14"/>
  <c r="K10" i="14"/>
  <c r="N10" i="14"/>
  <c r="O10" i="14"/>
  <c r="P10" i="14"/>
  <c r="Q10" i="14"/>
  <c r="T10" i="14"/>
  <c r="U10" i="14"/>
  <c r="V10" i="14"/>
  <c r="W10" i="14"/>
  <c r="F11" i="14"/>
  <c r="L11" i="14"/>
  <c r="R11" i="14"/>
  <c r="X11" i="14"/>
  <c r="F12" i="14"/>
  <c r="L12" i="14"/>
  <c r="R12" i="14"/>
  <c r="X12" i="14"/>
  <c r="F14" i="14"/>
  <c r="L14" i="14"/>
  <c r="R14" i="14"/>
  <c r="X14" i="14"/>
  <c r="F15" i="14"/>
  <c r="L15" i="14"/>
  <c r="R15" i="14"/>
  <c r="X15" i="14"/>
  <c r="F16" i="14"/>
  <c r="L16" i="14"/>
  <c r="R16" i="14"/>
  <c r="X16" i="14"/>
  <c r="F17" i="14"/>
  <c r="L17" i="14"/>
  <c r="R17" i="14"/>
  <c r="X17" i="14"/>
  <c r="F18" i="14"/>
  <c r="L18" i="14"/>
  <c r="R18" i="14"/>
  <c r="X18" i="14"/>
  <c r="F19" i="14"/>
  <c r="L19" i="14"/>
  <c r="R19" i="14"/>
  <c r="X19" i="14"/>
  <c r="F20" i="14"/>
  <c r="L20" i="14"/>
  <c r="R20" i="14"/>
  <c r="X20" i="14"/>
  <c r="F21" i="14"/>
  <c r="L21" i="14"/>
  <c r="R21" i="14"/>
  <c r="X21" i="14"/>
  <c r="F22" i="14"/>
  <c r="L22" i="14"/>
  <c r="R22" i="14"/>
  <c r="X22" i="14"/>
  <c r="F23" i="14"/>
  <c r="H23" i="14"/>
  <c r="I23" i="14"/>
  <c r="J23" i="14"/>
  <c r="K23" i="14"/>
  <c r="N23" i="14"/>
  <c r="O23" i="14"/>
  <c r="P23" i="14"/>
  <c r="Q23" i="14"/>
  <c r="T23" i="14"/>
  <c r="U23" i="14"/>
  <c r="V23" i="14"/>
  <c r="W23" i="14"/>
  <c r="F24" i="14"/>
  <c r="L24" i="14"/>
  <c r="R24" i="14"/>
  <c r="X24" i="14"/>
  <c r="F25" i="14"/>
  <c r="L25" i="14"/>
  <c r="R25" i="14"/>
  <c r="X25" i="14"/>
  <c r="F26" i="14"/>
  <c r="L26" i="14"/>
  <c r="R26" i="14"/>
  <c r="X26" i="14"/>
  <c r="F28" i="14"/>
  <c r="L28" i="14"/>
  <c r="R28" i="14"/>
  <c r="X28" i="14"/>
  <c r="F30" i="14"/>
  <c r="L30" i="14"/>
  <c r="R30" i="14"/>
  <c r="X30" i="14"/>
  <c r="F31" i="14"/>
  <c r="L31" i="14"/>
  <c r="R31" i="14"/>
  <c r="X31" i="14"/>
  <c r="F32" i="14"/>
  <c r="L32" i="14"/>
  <c r="R32" i="14"/>
  <c r="X32" i="14"/>
  <c r="F33" i="14"/>
  <c r="L33" i="14"/>
  <c r="R33" i="14"/>
  <c r="X33" i="14"/>
  <c r="F34" i="14"/>
  <c r="L34" i="14"/>
  <c r="R34" i="14"/>
  <c r="X34" i="14"/>
  <c r="F35" i="14"/>
  <c r="L35" i="14"/>
  <c r="R35" i="14"/>
  <c r="X35" i="14"/>
  <c r="F36" i="14"/>
  <c r="L36" i="14"/>
  <c r="R36" i="14"/>
  <c r="X36" i="14"/>
  <c r="H37" i="14"/>
  <c r="I37" i="14"/>
  <c r="J37" i="14"/>
  <c r="K37" i="14"/>
  <c r="N37" i="14"/>
  <c r="O37" i="14"/>
  <c r="P37" i="14"/>
  <c r="Q37" i="14"/>
  <c r="T37" i="14"/>
  <c r="U37" i="14"/>
  <c r="V37" i="14"/>
  <c r="W37" i="14"/>
  <c r="F38" i="14"/>
  <c r="L38" i="14"/>
  <c r="R38" i="14"/>
  <c r="X38" i="14"/>
  <c r="F39" i="14"/>
  <c r="L39" i="14"/>
  <c r="R39" i="14"/>
  <c r="X39" i="14"/>
  <c r="F43" i="14"/>
  <c r="L43" i="14"/>
  <c r="R43" i="14"/>
  <c r="X43" i="14"/>
  <c r="F44" i="14"/>
  <c r="L44" i="14"/>
  <c r="R44" i="14"/>
  <c r="X44" i="14"/>
  <c r="F45" i="14"/>
  <c r="L45" i="14"/>
  <c r="R45" i="14"/>
  <c r="X45" i="14"/>
  <c r="F47" i="14"/>
  <c r="L47" i="14"/>
  <c r="R47" i="14"/>
  <c r="X47" i="14"/>
  <c r="F50" i="14"/>
  <c r="L50" i="14"/>
  <c r="R50" i="14"/>
  <c r="X50" i="14"/>
  <c r="F51" i="14"/>
  <c r="L51" i="14"/>
  <c r="R51" i="14"/>
  <c r="X51" i="14"/>
  <c r="F52" i="14"/>
  <c r="L52" i="14"/>
  <c r="R52" i="14"/>
  <c r="X52" i="14"/>
  <c r="H53" i="14"/>
  <c r="I53" i="14"/>
  <c r="J53" i="14"/>
  <c r="K53" i="14"/>
  <c r="N53" i="14"/>
  <c r="O53" i="14"/>
  <c r="P53" i="14"/>
  <c r="Q53" i="14"/>
  <c r="T53" i="14"/>
  <c r="U53" i="14"/>
  <c r="V53" i="14"/>
  <c r="W53" i="14"/>
  <c r="F54" i="14"/>
  <c r="L54" i="14"/>
  <c r="R54" i="14"/>
  <c r="X54" i="14"/>
  <c r="F55" i="14"/>
  <c r="L55" i="14"/>
  <c r="R55" i="14"/>
  <c r="X55" i="14"/>
  <c r="F56" i="14"/>
  <c r="L56" i="14"/>
  <c r="R56" i="14"/>
  <c r="X56" i="14"/>
  <c r="F58" i="14"/>
  <c r="L58" i="14"/>
  <c r="R58" i="14"/>
  <c r="X58" i="14"/>
  <c r="F59" i="14"/>
  <c r="L59" i="14"/>
  <c r="R59" i="14"/>
  <c r="X59" i="14"/>
  <c r="F60" i="14"/>
  <c r="L60" i="14"/>
  <c r="R60" i="14"/>
  <c r="X60" i="14"/>
  <c r="B10" i="13"/>
  <c r="C10" i="13"/>
  <c r="D10" i="13"/>
  <c r="E10" i="13"/>
  <c r="H10" i="13"/>
  <c r="I10" i="13"/>
  <c r="J10" i="13"/>
  <c r="K10" i="13"/>
  <c r="N10" i="13"/>
  <c r="O10" i="13"/>
  <c r="P10" i="13"/>
  <c r="Q10" i="13"/>
  <c r="T10" i="13"/>
  <c r="U10" i="13"/>
  <c r="V10" i="13"/>
  <c r="W10" i="13"/>
  <c r="F11" i="13"/>
  <c r="L11" i="13"/>
  <c r="R11" i="13"/>
  <c r="X11" i="13"/>
  <c r="F12" i="13"/>
  <c r="L12" i="13"/>
  <c r="R12" i="13"/>
  <c r="X12" i="13"/>
  <c r="F13" i="13"/>
  <c r="L13" i="13"/>
  <c r="R13" i="13"/>
  <c r="X13" i="13"/>
  <c r="B14" i="13"/>
  <c r="C14" i="13"/>
  <c r="D14" i="13"/>
  <c r="E14" i="13"/>
  <c r="H14" i="13"/>
  <c r="I14" i="13"/>
  <c r="J14" i="13"/>
  <c r="K14" i="13"/>
  <c r="N14" i="13"/>
  <c r="O14" i="13"/>
  <c r="P14" i="13"/>
  <c r="Q14" i="13"/>
  <c r="T14" i="13"/>
  <c r="U14" i="13"/>
  <c r="V14" i="13"/>
  <c r="W14" i="13"/>
  <c r="X14" i="13"/>
  <c r="F15" i="13"/>
  <c r="L15" i="13"/>
  <c r="R15" i="13"/>
  <c r="X15" i="13"/>
  <c r="F16" i="13"/>
  <c r="L16" i="13"/>
  <c r="R16" i="13"/>
  <c r="X16" i="13"/>
  <c r="F17" i="13"/>
  <c r="L17" i="13"/>
  <c r="R17" i="13"/>
  <c r="X17" i="13"/>
  <c r="Y17" i="13" s="1"/>
  <c r="F19" i="13"/>
  <c r="L19" i="13"/>
  <c r="R19" i="13"/>
  <c r="X19" i="13"/>
  <c r="Y19" i="13"/>
  <c r="F20" i="13"/>
  <c r="L20" i="13"/>
  <c r="R20" i="13"/>
  <c r="X20" i="13"/>
  <c r="F22" i="13"/>
  <c r="L22" i="13"/>
  <c r="R22" i="13"/>
  <c r="X22" i="13"/>
  <c r="F23" i="13"/>
  <c r="L23" i="13"/>
  <c r="R23" i="13"/>
  <c r="X23" i="13"/>
  <c r="F24" i="13"/>
  <c r="H24" i="13"/>
  <c r="I24" i="13"/>
  <c r="J24" i="13"/>
  <c r="K24" i="13"/>
  <c r="N24" i="13"/>
  <c r="O24" i="13"/>
  <c r="P24" i="13"/>
  <c r="Q24" i="13"/>
  <c r="T24" i="13"/>
  <c r="U24" i="13"/>
  <c r="V24" i="13"/>
  <c r="W24" i="13"/>
  <c r="F25" i="13"/>
  <c r="L25" i="13"/>
  <c r="R25" i="13"/>
  <c r="X25" i="13"/>
  <c r="F26" i="13"/>
  <c r="L26" i="13"/>
  <c r="R26" i="13"/>
  <c r="X26" i="13"/>
  <c r="F29" i="13"/>
  <c r="L29" i="13"/>
  <c r="R29" i="13"/>
  <c r="X29" i="13"/>
  <c r="F30" i="13"/>
  <c r="H30" i="13"/>
  <c r="I30" i="13"/>
  <c r="J30" i="13"/>
  <c r="K30" i="13"/>
  <c r="N30" i="13"/>
  <c r="O30" i="13"/>
  <c r="P30" i="13"/>
  <c r="Q30" i="13"/>
  <c r="T30" i="13"/>
  <c r="U30" i="13"/>
  <c r="V30" i="13"/>
  <c r="W30" i="13"/>
  <c r="W9" i="13" s="1"/>
  <c r="F31" i="13"/>
  <c r="L31" i="13"/>
  <c r="M31" i="13" s="1"/>
  <c r="R31" i="13"/>
  <c r="X31" i="13"/>
  <c r="F32" i="13"/>
  <c r="L32" i="13"/>
  <c r="R32" i="13"/>
  <c r="X32" i="13"/>
  <c r="F33" i="13"/>
  <c r="L33" i="13"/>
  <c r="R33" i="13"/>
  <c r="X33" i="13"/>
  <c r="F34" i="13"/>
  <c r="L34" i="13"/>
  <c r="R34" i="13"/>
  <c r="X34" i="13"/>
  <c r="F35" i="13"/>
  <c r="L35" i="13"/>
  <c r="R35" i="13"/>
  <c r="X35" i="13"/>
  <c r="F36" i="13"/>
  <c r="L36" i="13"/>
  <c r="R36" i="13"/>
  <c r="X36" i="13"/>
  <c r="F37" i="13"/>
  <c r="L37" i="13"/>
  <c r="R37" i="13"/>
  <c r="X37" i="13"/>
  <c r="B38" i="13"/>
  <c r="C38" i="13"/>
  <c r="D38" i="13"/>
  <c r="E38" i="13"/>
  <c r="H38" i="13"/>
  <c r="I38" i="13"/>
  <c r="J38" i="13"/>
  <c r="K38" i="13"/>
  <c r="N38" i="13"/>
  <c r="O38" i="13"/>
  <c r="P38" i="13"/>
  <c r="Q38" i="13"/>
  <c r="T38" i="13"/>
  <c r="U38" i="13"/>
  <c r="V38" i="13"/>
  <c r="W38" i="13"/>
  <c r="F39" i="13"/>
  <c r="L39" i="13"/>
  <c r="R39" i="13"/>
  <c r="X39" i="13"/>
  <c r="Y39" i="13" s="1"/>
  <c r="F40" i="13"/>
  <c r="L40" i="13"/>
  <c r="R40" i="13"/>
  <c r="X40" i="13"/>
  <c r="F41" i="13"/>
  <c r="L41" i="13"/>
  <c r="R41" i="13"/>
  <c r="X41" i="13"/>
  <c r="F42" i="13"/>
  <c r="L42" i="13"/>
  <c r="R42" i="13"/>
  <c r="X42" i="13"/>
  <c r="B10" i="12"/>
  <c r="C10" i="12"/>
  <c r="D10" i="12"/>
  <c r="E10" i="12"/>
  <c r="H10" i="12"/>
  <c r="I10" i="12"/>
  <c r="J10" i="12"/>
  <c r="K10" i="12"/>
  <c r="N10" i="12"/>
  <c r="O10" i="12"/>
  <c r="P10" i="12"/>
  <c r="Q10" i="12"/>
  <c r="T10" i="12"/>
  <c r="U10" i="12"/>
  <c r="V10" i="12"/>
  <c r="W10" i="12"/>
  <c r="F11" i="12"/>
  <c r="L11" i="12"/>
  <c r="R11" i="12"/>
  <c r="X11" i="12"/>
  <c r="F12" i="12"/>
  <c r="L12" i="12"/>
  <c r="R12" i="12"/>
  <c r="X12" i="12"/>
  <c r="F13" i="12"/>
  <c r="L13" i="12"/>
  <c r="R13" i="12"/>
  <c r="Y13" i="12" s="1"/>
  <c r="X13" i="12"/>
  <c r="F14" i="12"/>
  <c r="L14" i="12"/>
  <c r="R14" i="12"/>
  <c r="X14" i="12"/>
  <c r="F15" i="12"/>
  <c r="L15" i="12"/>
  <c r="R15" i="12"/>
  <c r="Y15" i="12"/>
  <c r="X15" i="12"/>
  <c r="F16" i="12"/>
  <c r="L16" i="12"/>
  <c r="R16" i="12"/>
  <c r="X16" i="12"/>
  <c r="F17" i="12"/>
  <c r="L17" i="12"/>
  <c r="R17" i="12"/>
  <c r="X17" i="12"/>
  <c r="F18" i="12"/>
  <c r="L18" i="12"/>
  <c r="R18" i="12"/>
  <c r="X18" i="12"/>
  <c r="F19" i="12"/>
  <c r="L19" i="12"/>
  <c r="R19" i="12"/>
  <c r="X19" i="12"/>
  <c r="F20" i="12"/>
  <c r="L20" i="12"/>
  <c r="R20" i="12"/>
  <c r="X20" i="12"/>
  <c r="F21" i="12"/>
  <c r="L21" i="12"/>
  <c r="R21" i="12"/>
  <c r="X21" i="12"/>
  <c r="F22" i="12"/>
  <c r="L22" i="12"/>
  <c r="R22" i="12"/>
  <c r="X22" i="12"/>
  <c r="F23" i="12"/>
  <c r="L23" i="12"/>
  <c r="R23" i="12"/>
  <c r="X23" i="12"/>
  <c r="F24" i="12"/>
  <c r="L24" i="12"/>
  <c r="R24" i="12"/>
  <c r="X24" i="12"/>
  <c r="F25" i="12"/>
  <c r="L25" i="12"/>
  <c r="R25" i="12"/>
  <c r="Y25" i="12"/>
  <c r="X25" i="12"/>
  <c r="F26" i="12"/>
  <c r="L26" i="12"/>
  <c r="R26" i="12"/>
  <c r="X26" i="12"/>
  <c r="F27" i="12"/>
  <c r="L27" i="12"/>
  <c r="M27" i="12"/>
  <c r="R27" i="12"/>
  <c r="X27" i="12"/>
  <c r="B28" i="12"/>
  <c r="C28" i="12"/>
  <c r="D28" i="12"/>
  <c r="E28" i="12"/>
  <c r="H28" i="12"/>
  <c r="I28" i="12"/>
  <c r="J28" i="12"/>
  <c r="K28" i="12"/>
  <c r="N28" i="12"/>
  <c r="O28" i="12"/>
  <c r="P28" i="12"/>
  <c r="Q28" i="12"/>
  <c r="T28" i="12"/>
  <c r="U28" i="12"/>
  <c r="V28" i="12"/>
  <c r="W28" i="12"/>
  <c r="F29" i="12"/>
  <c r="L29" i="12"/>
  <c r="R29" i="12"/>
  <c r="X29" i="12"/>
  <c r="Y29" i="12" s="1"/>
  <c r="F30" i="12"/>
  <c r="L30" i="12"/>
  <c r="R30" i="12"/>
  <c r="X30" i="12"/>
  <c r="Y30" i="12"/>
  <c r="F31" i="12"/>
  <c r="L31" i="12"/>
  <c r="R31" i="12"/>
  <c r="X31" i="12"/>
  <c r="Y31" i="12" s="1"/>
  <c r="F32" i="12"/>
  <c r="L32" i="12"/>
  <c r="R32" i="12"/>
  <c r="X32" i="12"/>
  <c r="F33" i="12"/>
  <c r="L33" i="12"/>
  <c r="R33" i="12"/>
  <c r="X33" i="12"/>
  <c r="Y33" i="12"/>
  <c r="F34" i="12"/>
  <c r="L34" i="12"/>
  <c r="M34" i="12" s="1"/>
  <c r="R34" i="12"/>
  <c r="X34" i="12"/>
  <c r="F35" i="12"/>
  <c r="L35" i="12"/>
  <c r="M35" i="12"/>
  <c r="R35" i="12"/>
  <c r="X35" i="12"/>
  <c r="F36" i="12"/>
  <c r="L36" i="12"/>
  <c r="R36" i="12"/>
  <c r="X36" i="12"/>
  <c r="F37" i="12"/>
  <c r="L37" i="12"/>
  <c r="R37" i="12"/>
  <c r="X37" i="12"/>
  <c r="Y37" i="12" s="1"/>
  <c r="F38" i="12"/>
  <c r="L38" i="12"/>
  <c r="R38" i="12"/>
  <c r="X38" i="12"/>
  <c r="Y38" i="12"/>
  <c r="F39" i="12"/>
  <c r="L39" i="12"/>
  <c r="R39" i="12"/>
  <c r="X39" i="12"/>
  <c r="F40" i="12"/>
  <c r="L40" i="12"/>
  <c r="R40" i="12"/>
  <c r="X40" i="12"/>
  <c r="F41" i="12"/>
  <c r="L41" i="12"/>
  <c r="M41" i="12" s="1"/>
  <c r="R41" i="12"/>
  <c r="X41" i="12"/>
  <c r="F42" i="12"/>
  <c r="L42" i="12"/>
  <c r="R42" i="12"/>
  <c r="X42" i="12"/>
  <c r="F43" i="12"/>
  <c r="L43" i="12"/>
  <c r="R43" i="12"/>
  <c r="X43" i="12"/>
  <c r="F44" i="12"/>
  <c r="L44" i="12"/>
  <c r="R44" i="12"/>
  <c r="X44" i="12"/>
  <c r="B45" i="12"/>
  <c r="C45" i="12"/>
  <c r="D45" i="12"/>
  <c r="E45" i="12"/>
  <c r="H45" i="12"/>
  <c r="I45" i="12"/>
  <c r="J45" i="12"/>
  <c r="K45" i="12"/>
  <c r="N45" i="12"/>
  <c r="O45" i="12"/>
  <c r="P45" i="12"/>
  <c r="Q45" i="12"/>
  <c r="T45" i="12"/>
  <c r="U45" i="12"/>
  <c r="V45" i="12"/>
  <c r="W45" i="12"/>
  <c r="F46" i="12"/>
  <c r="L46" i="12"/>
  <c r="R46" i="12"/>
  <c r="X46" i="12"/>
  <c r="F47" i="12"/>
  <c r="L47" i="12"/>
  <c r="R47" i="12"/>
  <c r="X47" i="12"/>
  <c r="F48" i="12"/>
  <c r="L48" i="12"/>
  <c r="R48" i="12"/>
  <c r="X48" i="12"/>
  <c r="F49" i="12"/>
  <c r="L49" i="12"/>
  <c r="R49" i="12"/>
  <c r="X49" i="12"/>
  <c r="F50" i="12"/>
  <c r="L50" i="12"/>
  <c r="R50" i="12"/>
  <c r="X50" i="12"/>
  <c r="F51" i="12"/>
  <c r="L51" i="12"/>
  <c r="R51" i="12"/>
  <c r="X51" i="12"/>
  <c r="F52" i="12"/>
  <c r="L52" i="12"/>
  <c r="M52" i="12" s="1"/>
  <c r="R52" i="12"/>
  <c r="X52" i="12"/>
  <c r="F53" i="12"/>
  <c r="L53" i="12"/>
  <c r="M53" i="12"/>
  <c r="R53" i="12"/>
  <c r="X53" i="12"/>
  <c r="F54" i="12"/>
  <c r="L54" i="12"/>
  <c r="R54" i="12"/>
  <c r="X54" i="12"/>
  <c r="Y54" i="12" s="1"/>
  <c r="F55" i="12"/>
  <c r="L55" i="12"/>
  <c r="R55" i="12"/>
  <c r="X55" i="12"/>
  <c r="Y55" i="12"/>
  <c r="F56" i="12"/>
  <c r="L56" i="12"/>
  <c r="M56" i="12" s="1"/>
  <c r="R56" i="12"/>
  <c r="X56" i="12"/>
  <c r="B57" i="12"/>
  <c r="C57" i="12"/>
  <c r="D57" i="12"/>
  <c r="E57" i="12"/>
  <c r="H57" i="12"/>
  <c r="I57" i="12"/>
  <c r="J57" i="12"/>
  <c r="K57" i="12"/>
  <c r="N57" i="12"/>
  <c r="O57" i="12"/>
  <c r="P57" i="12"/>
  <c r="Q57" i="12"/>
  <c r="T57" i="12"/>
  <c r="U57" i="12"/>
  <c r="V57" i="12"/>
  <c r="W57" i="12"/>
  <c r="F58" i="12"/>
  <c r="L58" i="12"/>
  <c r="R58" i="12"/>
  <c r="X58" i="12"/>
  <c r="F59" i="12"/>
  <c r="L59" i="12"/>
  <c r="R59" i="12"/>
  <c r="X59" i="12"/>
  <c r="F60" i="12"/>
  <c r="L60" i="12"/>
  <c r="M60" i="12"/>
  <c r="R60" i="12"/>
  <c r="X60" i="12"/>
  <c r="F61" i="12"/>
  <c r="L61" i="12"/>
  <c r="M61" i="12" s="1"/>
  <c r="R61" i="12"/>
  <c r="X61" i="12"/>
  <c r="F62" i="12"/>
  <c r="L62" i="12"/>
  <c r="R62" i="12"/>
  <c r="X62" i="12"/>
  <c r="F64" i="12"/>
  <c r="L64" i="12"/>
  <c r="R64" i="12"/>
  <c r="X64" i="12"/>
  <c r="F65" i="12"/>
  <c r="L65" i="12"/>
  <c r="R65" i="12"/>
  <c r="X65" i="12"/>
  <c r="F66" i="12"/>
  <c r="L66" i="12"/>
  <c r="M66" i="12"/>
  <c r="R66" i="12"/>
  <c r="X66" i="12"/>
  <c r="F67" i="12"/>
  <c r="L67" i="12"/>
  <c r="R67" i="12"/>
  <c r="X67" i="12"/>
  <c r="F68" i="12"/>
  <c r="L68" i="12"/>
  <c r="R68" i="12"/>
  <c r="X68" i="12"/>
  <c r="H69" i="12"/>
  <c r="I69" i="12"/>
  <c r="J69" i="12"/>
  <c r="K69" i="12"/>
  <c r="N69" i="12"/>
  <c r="O69" i="12"/>
  <c r="P69" i="12"/>
  <c r="Q69" i="12"/>
  <c r="T69" i="12"/>
  <c r="U69" i="12"/>
  <c r="V69" i="12"/>
  <c r="W69" i="12"/>
  <c r="F70" i="12"/>
  <c r="L70" i="12"/>
  <c r="R70" i="12"/>
  <c r="X70" i="12"/>
  <c r="F71" i="12"/>
  <c r="L71" i="12"/>
  <c r="R71" i="12"/>
  <c r="X71" i="12"/>
  <c r="F72" i="12"/>
  <c r="L72" i="12"/>
  <c r="R72" i="12"/>
  <c r="X72" i="12"/>
  <c r="F73" i="12"/>
  <c r="L73" i="12"/>
  <c r="R73" i="12"/>
  <c r="X73" i="12"/>
  <c r="F74" i="12"/>
  <c r="L74" i="12"/>
  <c r="R74" i="12"/>
  <c r="X74" i="12"/>
  <c r="F75" i="12"/>
  <c r="L75" i="12"/>
  <c r="R75" i="12"/>
  <c r="X75" i="12"/>
  <c r="F76" i="12"/>
  <c r="L76" i="12"/>
  <c r="R76" i="12"/>
  <c r="X76" i="12"/>
  <c r="F77" i="12"/>
  <c r="L77" i="12"/>
  <c r="R77" i="12"/>
  <c r="X77" i="12"/>
  <c r="B8" i="11"/>
  <c r="C8" i="11"/>
  <c r="D8" i="11" s="1"/>
  <c r="I8" i="11" s="1"/>
  <c r="F8" i="11"/>
  <c r="G8" i="11"/>
  <c r="H8" i="11"/>
  <c r="J8" i="11"/>
  <c r="K8" i="11"/>
  <c r="L8" i="11"/>
  <c r="Q8" i="11" s="1"/>
  <c r="N8" i="11"/>
  <c r="O8" i="11"/>
  <c r="P8" i="11" s="1"/>
  <c r="D9" i="11"/>
  <c r="H9" i="11"/>
  <c r="L9" i="11"/>
  <c r="P9" i="11"/>
  <c r="D10" i="11"/>
  <c r="H10" i="11"/>
  <c r="L10" i="11"/>
  <c r="P10" i="11"/>
  <c r="D11" i="11"/>
  <c r="H11" i="11"/>
  <c r="L11" i="11"/>
  <c r="P11" i="11"/>
  <c r="Q11" i="11" s="1"/>
  <c r="D12" i="11"/>
  <c r="H12" i="11"/>
  <c r="L12" i="11"/>
  <c r="P12" i="11"/>
  <c r="D13" i="11"/>
  <c r="H13" i="11"/>
  <c r="L13" i="11"/>
  <c r="P13" i="11"/>
  <c r="D14" i="11"/>
  <c r="H14" i="11"/>
  <c r="L14" i="11"/>
  <c r="P14" i="11"/>
  <c r="D34" i="11"/>
  <c r="H34" i="11"/>
  <c r="L34" i="11"/>
  <c r="P34" i="11"/>
  <c r="Q34" i="11"/>
  <c r="D35" i="11"/>
  <c r="H35" i="11"/>
  <c r="L35" i="11"/>
  <c r="P35" i="11"/>
  <c r="Q35" i="11" s="1"/>
  <c r="D36" i="11"/>
  <c r="H36" i="11"/>
  <c r="I36" i="11"/>
  <c r="L36" i="11"/>
  <c r="P36" i="11"/>
  <c r="D37" i="11"/>
  <c r="H37" i="11"/>
  <c r="L37" i="11"/>
  <c r="P37" i="11"/>
  <c r="D38" i="11"/>
  <c r="H38" i="11"/>
  <c r="L38" i="11"/>
  <c r="P38" i="11"/>
  <c r="B8" i="10"/>
  <c r="C8" i="10"/>
  <c r="F8" i="10"/>
  <c r="G8" i="10"/>
  <c r="H8" i="10" s="1"/>
  <c r="J8" i="10"/>
  <c r="K8" i="10"/>
  <c r="N8" i="10"/>
  <c r="O8" i="10"/>
  <c r="P8" i="10"/>
  <c r="Q32" i="10"/>
  <c r="Q42" i="10"/>
  <c r="Q48" i="10"/>
  <c r="B9" i="9"/>
  <c r="C9" i="9"/>
  <c r="D9" i="9"/>
  <c r="E9" i="9"/>
  <c r="H9" i="9"/>
  <c r="I9" i="9"/>
  <c r="J9" i="9"/>
  <c r="K9" i="9"/>
  <c r="N9" i="9"/>
  <c r="O9" i="9"/>
  <c r="P9" i="9"/>
  <c r="Q9" i="9"/>
  <c r="T9" i="9"/>
  <c r="U9" i="9"/>
  <c r="V9" i="9"/>
  <c r="W9" i="9"/>
  <c r="F10" i="9"/>
  <c r="L10" i="9"/>
  <c r="X10" i="9"/>
  <c r="F11" i="9"/>
  <c r="L11" i="9"/>
  <c r="X11" i="9"/>
  <c r="F12" i="9"/>
  <c r="L12" i="9"/>
  <c r="X12" i="9"/>
  <c r="Y12" i="9" s="1"/>
  <c r="F19" i="9"/>
  <c r="L19" i="9"/>
  <c r="X19" i="9"/>
  <c r="Y19" i="9" s="1"/>
  <c r="F20" i="9"/>
  <c r="L20" i="9"/>
  <c r="X20" i="9"/>
  <c r="Y20" i="9" s="1"/>
  <c r="F21" i="9"/>
  <c r="L21" i="9"/>
  <c r="X21" i="9"/>
  <c r="Y21" i="9" s="1"/>
  <c r="F22" i="9"/>
  <c r="L22" i="9"/>
  <c r="X22" i="9"/>
  <c r="Y22" i="9" s="1"/>
  <c r="F23" i="9"/>
  <c r="L23" i="9"/>
  <c r="X23" i="9"/>
  <c r="Y23" i="9" s="1"/>
  <c r="F24" i="9"/>
  <c r="L24" i="9"/>
  <c r="X24" i="9"/>
  <c r="Y24" i="9" s="1"/>
  <c r="F25" i="9"/>
  <c r="L25" i="9"/>
  <c r="X25" i="9"/>
  <c r="F26" i="9"/>
  <c r="L26" i="9"/>
  <c r="X26" i="9"/>
  <c r="F27" i="9"/>
  <c r="L27" i="9"/>
  <c r="X27" i="9"/>
  <c r="Y27" i="9" s="1"/>
  <c r="F28" i="9"/>
  <c r="L28" i="9"/>
  <c r="X28" i="9"/>
  <c r="Y28" i="9" s="1"/>
  <c r="F29" i="9"/>
  <c r="L29" i="9"/>
  <c r="X29" i="9"/>
  <c r="F30" i="9"/>
  <c r="L30" i="9"/>
  <c r="X30" i="9"/>
  <c r="F31" i="9"/>
  <c r="L31" i="9"/>
  <c r="M31" i="9"/>
  <c r="X31" i="9"/>
  <c r="Y31" i="9"/>
  <c r="F32" i="9"/>
  <c r="L32" i="9"/>
  <c r="X32" i="9"/>
  <c r="F33" i="9"/>
  <c r="L33" i="9"/>
  <c r="X33" i="9"/>
  <c r="Y33" i="9" s="1"/>
  <c r="F34" i="9"/>
  <c r="L34" i="9"/>
  <c r="X34" i="9"/>
  <c r="F35" i="9"/>
  <c r="L35" i="9"/>
  <c r="X35" i="9"/>
  <c r="Y35" i="9"/>
  <c r="F36" i="9"/>
  <c r="L36" i="9"/>
  <c r="X36" i="9"/>
  <c r="F37" i="9"/>
  <c r="L37" i="9"/>
  <c r="X37" i="9"/>
  <c r="Y37" i="9" s="1"/>
  <c r="B9" i="8"/>
  <c r="C9" i="8"/>
  <c r="D9" i="8"/>
  <c r="E9" i="8"/>
  <c r="H9" i="8"/>
  <c r="I9" i="8"/>
  <c r="J9" i="8"/>
  <c r="K9" i="8"/>
  <c r="N9" i="8"/>
  <c r="O9" i="8"/>
  <c r="P9" i="8"/>
  <c r="Q9" i="8"/>
  <c r="T9" i="8"/>
  <c r="U9" i="8"/>
  <c r="V9" i="8"/>
  <c r="W9" i="8"/>
  <c r="F10" i="8"/>
  <c r="L10" i="8"/>
  <c r="M10" i="8" s="1"/>
  <c r="R10" i="8"/>
  <c r="X10" i="8"/>
  <c r="Y10" i="8"/>
  <c r="F11" i="8"/>
  <c r="L11" i="8"/>
  <c r="M11" i="8" s="1"/>
  <c r="R11" i="8"/>
  <c r="X11" i="8"/>
  <c r="Y11" i="8"/>
  <c r="F12" i="8"/>
  <c r="L12" i="8"/>
  <c r="M12" i="8" s="1"/>
  <c r="R12" i="8"/>
  <c r="X12" i="8"/>
  <c r="Y12" i="8"/>
  <c r="F20" i="8"/>
  <c r="L20" i="8"/>
  <c r="M20" i="8" s="1"/>
  <c r="R20" i="8"/>
  <c r="X20" i="8"/>
  <c r="F21" i="8"/>
  <c r="L21" i="8"/>
  <c r="M21" i="8"/>
  <c r="R21" i="8"/>
  <c r="X21" i="8"/>
  <c r="Y21" i="8" s="1"/>
  <c r="F22" i="8"/>
  <c r="L22" i="8"/>
  <c r="R22" i="8"/>
  <c r="X22" i="8"/>
  <c r="F23" i="8"/>
  <c r="L23" i="8"/>
  <c r="M23" i="8"/>
  <c r="R23" i="8"/>
  <c r="X23" i="8"/>
  <c r="F24" i="8"/>
  <c r="L24" i="8"/>
  <c r="R24" i="8"/>
  <c r="X24" i="8"/>
  <c r="Y24" i="8" s="1"/>
  <c r="F25" i="8"/>
  <c r="L25" i="8"/>
  <c r="R25" i="8"/>
  <c r="X25" i="8"/>
  <c r="Y25" i="8"/>
  <c r="F26" i="8"/>
  <c r="L26" i="8"/>
  <c r="R26" i="8"/>
  <c r="X26" i="8"/>
  <c r="F27" i="8"/>
  <c r="L27" i="8"/>
  <c r="M27" i="8" s="1"/>
  <c r="R27" i="8"/>
  <c r="X27" i="8"/>
  <c r="F28" i="8"/>
  <c r="L28" i="8"/>
  <c r="M28" i="8"/>
  <c r="R28" i="8"/>
  <c r="X28" i="8"/>
  <c r="F29" i="8"/>
  <c r="L29" i="8"/>
  <c r="R29" i="8"/>
  <c r="X29" i="8"/>
  <c r="Y29" i="8" s="1"/>
  <c r="F30" i="8"/>
  <c r="L30" i="8"/>
  <c r="R30" i="8"/>
  <c r="X30" i="8"/>
  <c r="Y30" i="8"/>
  <c r="F31" i="8"/>
  <c r="L31" i="8"/>
  <c r="M31" i="8" s="1"/>
  <c r="R31" i="8"/>
  <c r="X31" i="8"/>
  <c r="F32" i="8"/>
  <c r="L32" i="8"/>
  <c r="R32" i="8"/>
  <c r="X32" i="8"/>
  <c r="F33" i="8"/>
  <c r="L33" i="8"/>
  <c r="M33" i="8"/>
  <c r="R33" i="8"/>
  <c r="X33" i="8"/>
  <c r="Y33" i="8" s="1"/>
  <c r="F34" i="8"/>
  <c r="L34" i="8"/>
  <c r="R34" i="8"/>
  <c r="X34" i="8"/>
  <c r="Y34" i="8"/>
  <c r="F35" i="8"/>
  <c r="L35" i="8"/>
  <c r="M35" i="8" s="1"/>
  <c r="R35" i="8"/>
  <c r="X35" i="8"/>
  <c r="F36" i="8"/>
  <c r="L36" i="8"/>
  <c r="M36" i="8"/>
  <c r="R36" i="8"/>
  <c r="X36" i="8"/>
  <c r="Y36" i="8" s="1"/>
  <c r="F37" i="8"/>
  <c r="L37" i="8"/>
  <c r="R37" i="8"/>
  <c r="X37" i="8"/>
  <c r="B8" i="7"/>
  <c r="C8" i="7"/>
  <c r="D8" i="7"/>
  <c r="F8" i="7"/>
  <c r="G8" i="7"/>
  <c r="H8" i="7" s="1"/>
  <c r="J8" i="7"/>
  <c r="K8" i="7"/>
  <c r="L8" i="7"/>
  <c r="N8" i="7"/>
  <c r="O8" i="7"/>
  <c r="D9" i="7"/>
  <c r="H9" i="7"/>
  <c r="L9" i="7"/>
  <c r="P9" i="7"/>
  <c r="D10" i="7"/>
  <c r="H10" i="7"/>
  <c r="L10" i="7"/>
  <c r="P10" i="7"/>
  <c r="B8" i="6"/>
  <c r="F8" i="6"/>
  <c r="J8" i="6"/>
  <c r="N8" i="6"/>
  <c r="D9" i="6"/>
  <c r="H9" i="6"/>
  <c r="L9" i="6"/>
  <c r="P9" i="6"/>
  <c r="D10" i="6"/>
  <c r="H10" i="6"/>
  <c r="L10" i="6"/>
  <c r="P10" i="6"/>
  <c r="D11" i="6"/>
  <c r="H11" i="6"/>
  <c r="L11" i="6"/>
  <c r="P11" i="6"/>
  <c r="D12" i="6"/>
  <c r="H12" i="6"/>
  <c r="L12" i="6"/>
  <c r="P12" i="6"/>
  <c r="D14" i="6"/>
  <c r="H14" i="6"/>
  <c r="L14" i="6"/>
  <c r="P14" i="6"/>
  <c r="D15" i="6"/>
  <c r="H15" i="6"/>
  <c r="L15" i="6"/>
  <c r="P15" i="6"/>
  <c r="D16" i="6"/>
  <c r="H16" i="6"/>
  <c r="L16" i="6"/>
  <c r="P16" i="6"/>
  <c r="D17" i="6"/>
  <c r="H17" i="6"/>
  <c r="L17" i="6"/>
  <c r="P17" i="6"/>
  <c r="D18" i="6"/>
  <c r="H18" i="6"/>
  <c r="L18" i="6"/>
  <c r="P18" i="6"/>
  <c r="D19" i="6"/>
  <c r="H19" i="6"/>
  <c r="I19" i="6" s="1"/>
  <c r="L19" i="6"/>
  <c r="P19" i="6"/>
  <c r="D20" i="6"/>
  <c r="H20" i="6"/>
  <c r="L20" i="6"/>
  <c r="P20" i="6"/>
  <c r="D21" i="6"/>
  <c r="H21" i="6"/>
  <c r="I21" i="6"/>
  <c r="L21" i="6"/>
  <c r="P21" i="6"/>
  <c r="D22" i="6"/>
  <c r="H22" i="6"/>
  <c r="L22" i="6"/>
  <c r="P22" i="6"/>
  <c r="D23" i="6"/>
  <c r="H23" i="6"/>
  <c r="L23" i="6"/>
  <c r="P23" i="6"/>
  <c r="C8" i="6"/>
  <c r="D8" i="6"/>
  <c r="K8" i="6"/>
  <c r="L8" i="6"/>
  <c r="O8" i="6"/>
  <c r="E11" i="5"/>
  <c r="H11" i="5"/>
  <c r="K11" i="5"/>
  <c r="L11" i="5"/>
  <c r="M11" i="5"/>
  <c r="E12" i="5"/>
  <c r="H12" i="5"/>
  <c r="K12" i="5"/>
  <c r="L12" i="5"/>
  <c r="M12" i="5"/>
  <c r="E13" i="5"/>
  <c r="H13" i="5"/>
  <c r="K13" i="5"/>
  <c r="L13" i="5"/>
  <c r="M13" i="5"/>
  <c r="E14" i="5"/>
  <c r="H14" i="5"/>
  <c r="K14" i="5"/>
  <c r="L14" i="5"/>
  <c r="M14" i="5"/>
  <c r="E15" i="5"/>
  <c r="H15" i="5"/>
  <c r="K15" i="5"/>
  <c r="L15" i="5"/>
  <c r="M15" i="5"/>
  <c r="E16" i="5"/>
  <c r="H16" i="5"/>
  <c r="K16" i="5"/>
  <c r="L16" i="5"/>
  <c r="M16" i="5"/>
  <c r="E17" i="5"/>
  <c r="H17" i="5"/>
  <c r="K17" i="5"/>
  <c r="L17" i="5"/>
  <c r="M17" i="5"/>
  <c r="E18" i="5"/>
  <c r="H18" i="5"/>
  <c r="K18" i="5"/>
  <c r="N18" i="5"/>
  <c r="O18" i="5" s="1"/>
  <c r="L18" i="5"/>
  <c r="M18" i="5"/>
  <c r="E19" i="5"/>
  <c r="E37" i="5" s="1"/>
  <c r="H19" i="5"/>
  <c r="H37" i="5" s="1"/>
  <c r="K19" i="5"/>
  <c r="K37" i="5" s="1"/>
  <c r="L19" i="5"/>
  <c r="L37" i="5" s="1"/>
  <c r="M19" i="5"/>
  <c r="M37" i="5" s="1"/>
  <c r="E20" i="5"/>
  <c r="H20" i="5"/>
  <c r="K20" i="5"/>
  <c r="L20" i="5"/>
  <c r="M20" i="5"/>
  <c r="E21" i="5"/>
  <c r="H21" i="5"/>
  <c r="K21" i="5"/>
  <c r="L21" i="5"/>
  <c r="M21" i="5"/>
  <c r="E22" i="5"/>
  <c r="H22" i="5"/>
  <c r="K22" i="5"/>
  <c r="L22" i="5"/>
  <c r="M22" i="5"/>
  <c r="E23" i="5"/>
  <c r="L23" i="5"/>
  <c r="M23" i="5"/>
  <c r="N23" i="5"/>
  <c r="E24" i="5"/>
  <c r="H24" i="5"/>
  <c r="K24" i="5"/>
  <c r="L24" i="5"/>
  <c r="M24" i="5"/>
  <c r="E25" i="5"/>
  <c r="H25" i="5"/>
  <c r="H35" i="5" s="1"/>
  <c r="K25" i="5"/>
  <c r="L25" i="5"/>
  <c r="M25" i="5"/>
  <c r="E26" i="5"/>
  <c r="E35" i="5" s="1"/>
  <c r="H26" i="5"/>
  <c r="K26" i="5"/>
  <c r="K35" i="5" s="1"/>
  <c r="L26" i="5"/>
  <c r="M26" i="5"/>
  <c r="C65523" i="5"/>
  <c r="E11" i="4"/>
  <c r="H11" i="4"/>
  <c r="K11" i="4"/>
  <c r="L11" i="4"/>
  <c r="M11" i="4"/>
  <c r="E12" i="4"/>
  <c r="H12" i="4"/>
  <c r="K12" i="4"/>
  <c r="N12" i="4"/>
  <c r="O12" i="4" s="1"/>
  <c r="L12" i="4"/>
  <c r="M12" i="4"/>
  <c r="E13" i="4"/>
  <c r="H13" i="4"/>
  <c r="K13" i="4"/>
  <c r="L13" i="4"/>
  <c r="M13" i="4"/>
  <c r="E14" i="4"/>
  <c r="H14" i="4"/>
  <c r="K14" i="4"/>
  <c r="L14" i="4"/>
  <c r="M14" i="4"/>
  <c r="E15" i="4"/>
  <c r="H15" i="4"/>
  <c r="K15" i="4"/>
  <c r="L15" i="4"/>
  <c r="M15" i="4"/>
  <c r="E16" i="4"/>
  <c r="H16" i="4"/>
  <c r="K16" i="4"/>
  <c r="L16" i="4"/>
  <c r="M16" i="4"/>
  <c r="E17" i="4"/>
  <c r="H17" i="4"/>
  <c r="K17" i="4"/>
  <c r="L17" i="4"/>
  <c r="M17" i="4"/>
  <c r="E18" i="4"/>
  <c r="H18" i="4"/>
  <c r="K18" i="4"/>
  <c r="L18" i="4"/>
  <c r="M18" i="4"/>
  <c r="E19" i="4"/>
  <c r="E37" i="4" s="1"/>
  <c r="H19" i="4"/>
  <c r="H37" i="4" s="1"/>
  <c r="K19" i="4"/>
  <c r="K37" i="4" s="1"/>
  <c r="L19" i="4"/>
  <c r="L37" i="4" s="1"/>
  <c r="M19" i="4"/>
  <c r="M37" i="4" s="1"/>
  <c r="E20" i="4"/>
  <c r="H20" i="4"/>
  <c r="K20" i="4"/>
  <c r="L20" i="4"/>
  <c r="M20" i="4"/>
  <c r="E21" i="4"/>
  <c r="H21" i="4"/>
  <c r="K21" i="4"/>
  <c r="L21" i="4"/>
  <c r="M21" i="4"/>
  <c r="E22" i="4"/>
  <c r="H22" i="4"/>
  <c r="K22" i="4"/>
  <c r="N22" i="4" s="1"/>
  <c r="O22" i="4" s="1"/>
  <c r="L22" i="4"/>
  <c r="M22" i="4"/>
  <c r="E23" i="4"/>
  <c r="O23" i="4"/>
  <c r="L23" i="4"/>
  <c r="M23" i="4"/>
  <c r="N23" i="4"/>
  <c r="E24" i="4"/>
  <c r="H24" i="4"/>
  <c r="K24" i="4"/>
  <c r="L24" i="4"/>
  <c r="M24" i="4"/>
  <c r="E25" i="4"/>
  <c r="H25" i="4"/>
  <c r="K25" i="4"/>
  <c r="L25" i="4"/>
  <c r="M25" i="4"/>
  <c r="E26" i="4"/>
  <c r="H26" i="4"/>
  <c r="K26" i="4"/>
  <c r="L26" i="4"/>
  <c r="M26" i="4"/>
  <c r="C65523" i="4"/>
  <c r="Y46" i="17"/>
  <c r="R28" i="17"/>
  <c r="R10" i="17"/>
  <c r="Y76" i="17"/>
  <c r="Y72" i="17"/>
  <c r="Y57" i="17"/>
  <c r="Y52" i="17"/>
  <c r="Y49" i="17"/>
  <c r="L10" i="17"/>
  <c r="X39" i="16"/>
  <c r="X33" i="16"/>
  <c r="W9" i="16"/>
  <c r="K9" i="16"/>
  <c r="F39" i="16"/>
  <c r="F33" i="16"/>
  <c r="Y24" i="16"/>
  <c r="Y42" i="15"/>
  <c r="V9" i="15"/>
  <c r="Y34" i="15"/>
  <c r="Y31" i="15"/>
  <c r="M27" i="15"/>
  <c r="P9" i="15"/>
  <c r="K9" i="15"/>
  <c r="I9" i="15"/>
  <c r="Y25" i="15"/>
  <c r="Y23" i="15"/>
  <c r="M21" i="15"/>
  <c r="Y19" i="15"/>
  <c r="M19" i="15"/>
  <c r="Y18" i="15"/>
  <c r="M18" i="15"/>
  <c r="Y17" i="15"/>
  <c r="M17" i="15"/>
  <c r="Y15" i="15"/>
  <c r="M15" i="15"/>
  <c r="Y14" i="15"/>
  <c r="M14" i="15"/>
  <c r="Y13" i="15"/>
  <c r="M13" i="15"/>
  <c r="Y12" i="15"/>
  <c r="M12" i="15"/>
  <c r="Y11" i="15"/>
  <c r="M11" i="15"/>
  <c r="L53" i="14"/>
  <c r="F53" i="14"/>
  <c r="Q9" i="14"/>
  <c r="J9" i="14"/>
  <c r="E9" i="14"/>
  <c r="Y26" i="14"/>
  <c r="M26" i="14"/>
  <c r="Y25" i="14"/>
  <c r="W9" i="14"/>
  <c r="M25" i="14"/>
  <c r="Y24" i="14"/>
  <c r="M24" i="14"/>
  <c r="Y22" i="14"/>
  <c r="M22" i="14"/>
  <c r="Y21" i="14"/>
  <c r="M21" i="14"/>
  <c r="Y20" i="14"/>
  <c r="M20" i="14"/>
  <c r="Y19" i="14"/>
  <c r="M19" i="14"/>
  <c r="Y18" i="14"/>
  <c r="M18" i="14"/>
  <c r="Y17" i="14"/>
  <c r="M17" i="14"/>
  <c r="Y16" i="14"/>
  <c r="M16" i="14"/>
  <c r="Y15" i="14"/>
  <c r="M15" i="14"/>
  <c r="Y14" i="14"/>
  <c r="M14" i="14"/>
  <c r="Y12" i="14"/>
  <c r="M12" i="14"/>
  <c r="Y11" i="14"/>
  <c r="M11" i="14"/>
  <c r="H9" i="13"/>
  <c r="Y26" i="13"/>
  <c r="M26" i="13"/>
  <c r="Y25" i="13"/>
  <c r="M25" i="13"/>
  <c r="N9" i="13"/>
  <c r="Y22" i="13"/>
  <c r="Y16" i="13"/>
  <c r="Y13" i="13"/>
  <c r="Y11" i="13"/>
  <c r="X69" i="12"/>
  <c r="X57" i="12"/>
  <c r="L57" i="12"/>
  <c r="X45" i="12"/>
  <c r="K9" i="12"/>
  <c r="F69" i="12"/>
  <c r="R57" i="12"/>
  <c r="F45" i="12"/>
  <c r="U9" i="12"/>
  <c r="I9" i="12"/>
  <c r="Q29" i="10"/>
  <c r="I21" i="10"/>
  <c r="Y32" i="8"/>
  <c r="Y26" i="8"/>
  <c r="Y22" i="8"/>
  <c r="N21" i="5"/>
  <c r="O21" i="5" s="1"/>
  <c r="N18" i="4"/>
  <c r="O18" i="4" s="1"/>
  <c r="M26" i="17"/>
  <c r="M19" i="17"/>
  <c r="Y26" i="17"/>
  <c r="Y19" i="17"/>
  <c r="T9" i="16"/>
  <c r="P9" i="16"/>
  <c r="Q9" i="16"/>
  <c r="H9" i="16"/>
  <c r="B9" i="16"/>
  <c r="X10" i="16"/>
  <c r="R10" i="16"/>
  <c r="M55" i="15"/>
  <c r="T9" i="12"/>
  <c r="Q9" i="12"/>
  <c r="X10" i="12"/>
  <c r="R10" i="12"/>
  <c r="L10" i="12"/>
  <c r="F10" i="12"/>
  <c r="I11" i="11"/>
  <c r="N24" i="5"/>
  <c r="O24" i="5"/>
  <c r="M9" i="24"/>
  <c r="Y9" i="24"/>
  <c r="Z10" i="24"/>
  <c r="Z13" i="24"/>
  <c r="M9" i="23"/>
  <c r="N10" i="23"/>
  <c r="N12" i="23"/>
  <c r="N17" i="23"/>
  <c r="N19" i="23"/>
  <c r="N21" i="23"/>
  <c r="N23" i="23"/>
  <c r="Z10" i="23"/>
  <c r="Z11" i="23"/>
  <c r="Z12" i="23"/>
  <c r="Z16" i="23"/>
  <c r="Z17" i="23"/>
  <c r="Z18" i="23"/>
  <c r="Z19" i="23"/>
  <c r="Z20" i="23"/>
  <c r="Z21" i="23"/>
  <c r="Z22" i="23"/>
  <c r="Z23" i="23"/>
  <c r="N11" i="23"/>
  <c r="N18" i="23"/>
  <c r="N22" i="23"/>
  <c r="S9" i="23"/>
  <c r="T15" i="23" s="1"/>
  <c r="N20" i="22"/>
  <c r="N28" i="22"/>
  <c r="N38" i="22"/>
  <c r="N46" i="22"/>
  <c r="N54" i="22"/>
  <c r="N62" i="22"/>
  <c r="Z13" i="22"/>
  <c r="Z23" i="22"/>
  <c r="Z27" i="22"/>
  <c r="Z31" i="22"/>
  <c r="Z35" i="22"/>
  <c r="Z39" i="22"/>
  <c r="Z43" i="22"/>
  <c r="Z47" i="22"/>
  <c r="Z51" i="22"/>
  <c r="Z55" i="22"/>
  <c r="Z59" i="22"/>
  <c r="M9" i="22"/>
  <c r="N27" i="22"/>
  <c r="N47" i="22"/>
  <c r="S9" i="22"/>
  <c r="T11" i="22" s="1"/>
  <c r="Z20" i="21"/>
  <c r="Z22" i="21"/>
  <c r="Z38" i="21"/>
  <c r="Z40" i="21"/>
  <c r="Z42" i="21"/>
  <c r="Z44" i="21"/>
  <c r="Z46" i="21"/>
  <c r="Z48" i="21"/>
  <c r="Z50" i="21"/>
  <c r="Z52" i="21"/>
  <c r="Z54" i="21"/>
  <c r="Z56" i="21"/>
  <c r="Z58" i="21"/>
  <c r="Z24" i="21"/>
  <c r="Z26" i="21"/>
  <c r="Z28" i="21"/>
  <c r="Z30" i="21"/>
  <c r="Z32" i="21"/>
  <c r="Z34" i="21"/>
  <c r="Z36" i="21"/>
  <c r="Z16" i="21"/>
  <c r="Z18" i="21"/>
  <c r="N40" i="21"/>
  <c r="N44" i="21"/>
  <c r="N48" i="21"/>
  <c r="N52" i="21"/>
  <c r="N56" i="21"/>
  <c r="N24" i="21"/>
  <c r="N28" i="21"/>
  <c r="N32" i="21"/>
  <c r="N36" i="21"/>
  <c r="N17" i="21"/>
  <c r="N21" i="21"/>
  <c r="N37" i="21"/>
  <c r="N41" i="21"/>
  <c r="N45" i="21"/>
  <c r="N49" i="21"/>
  <c r="N53" i="21"/>
  <c r="N57" i="21"/>
  <c r="N25" i="21"/>
  <c r="N29" i="21"/>
  <c r="N33" i="21"/>
  <c r="N16" i="21"/>
  <c r="N14" i="21"/>
  <c r="G9" i="21"/>
  <c r="H9" i="21" s="1"/>
  <c r="S9" i="21"/>
  <c r="T61" i="21" s="1"/>
  <c r="N11" i="21"/>
  <c r="N61" i="21"/>
  <c r="Z10" i="21"/>
  <c r="Z12" i="21"/>
  <c r="Z60" i="21"/>
  <c r="M9" i="21"/>
  <c r="N10" i="21"/>
  <c r="N60" i="21"/>
  <c r="H61" i="21"/>
  <c r="M76" i="17"/>
  <c r="M72" i="17"/>
  <c r="Y45" i="17"/>
  <c r="Y43" i="17"/>
  <c r="Y31" i="17"/>
  <c r="R71" i="17"/>
  <c r="Y67" i="17"/>
  <c r="N9" i="17"/>
  <c r="Y24" i="17"/>
  <c r="M12" i="17"/>
  <c r="L71" i="17"/>
  <c r="Y14" i="17"/>
  <c r="M17" i="17"/>
  <c r="M43" i="16"/>
  <c r="M40" i="16"/>
  <c r="Y38" i="16"/>
  <c r="M31" i="16"/>
  <c r="Y30" i="16"/>
  <c r="M30" i="16"/>
  <c r="M27" i="16"/>
  <c r="Y26" i="16"/>
  <c r="M26" i="16"/>
  <c r="X25" i="16"/>
  <c r="Y23" i="16"/>
  <c r="M19" i="16"/>
  <c r="Y18" i="16"/>
  <c r="M18" i="16"/>
  <c r="Y16" i="16"/>
  <c r="M16" i="16"/>
  <c r="Y15" i="16"/>
  <c r="M15" i="16"/>
  <c r="X14" i="16"/>
  <c r="L43" i="15"/>
  <c r="M54" i="15"/>
  <c r="M45" i="15"/>
  <c r="M44" i="15"/>
  <c r="R33" i="15"/>
  <c r="Y51" i="15"/>
  <c r="L50" i="15"/>
  <c r="Y41" i="15"/>
  <c r="Y29" i="15"/>
  <c r="Y16" i="15"/>
  <c r="M16" i="15"/>
  <c r="M60" i="14"/>
  <c r="Y57" i="14"/>
  <c r="Y56" i="14"/>
  <c r="M59" i="14"/>
  <c r="M55" i="14"/>
  <c r="H9" i="14"/>
  <c r="M52" i="14"/>
  <c r="Y51" i="14"/>
  <c r="M51" i="14"/>
  <c r="Y44" i="14"/>
  <c r="X46" i="14"/>
  <c r="Y48" i="14"/>
  <c r="Y49" i="14"/>
  <c r="L46" i="14"/>
  <c r="M49" i="14"/>
  <c r="Y37" i="13"/>
  <c r="Y35" i="13"/>
  <c r="R30" i="13"/>
  <c r="L38" i="13"/>
  <c r="L10" i="13"/>
  <c r="Y40" i="13"/>
  <c r="Y36" i="13"/>
  <c r="Y34" i="13"/>
  <c r="Y32" i="13"/>
  <c r="X30" i="13"/>
  <c r="M29" i="13"/>
  <c r="L24" i="13"/>
  <c r="L14" i="13"/>
  <c r="Y29" i="13"/>
  <c r="Y63" i="12"/>
  <c r="Y62" i="12"/>
  <c r="M10" i="12"/>
  <c r="Q36" i="11"/>
  <c r="Q13" i="11"/>
  <c r="Q9" i="11"/>
  <c r="I14" i="11"/>
  <c r="Q38" i="10"/>
  <c r="M34" i="9"/>
  <c r="Y30" i="9"/>
  <c r="M30" i="9"/>
  <c r="M27" i="9"/>
  <c r="M26" i="9"/>
  <c r="M23" i="9"/>
  <c r="M22" i="9"/>
  <c r="X9" i="8"/>
  <c r="M19" i="8"/>
  <c r="I9" i="7"/>
  <c r="Q11" i="7"/>
  <c r="Q12" i="7"/>
  <c r="Q13" i="7"/>
  <c r="Q15" i="7"/>
  <c r="Q16" i="7"/>
  <c r="Q17" i="7"/>
  <c r="Q18" i="7"/>
  <c r="Q19" i="7"/>
  <c r="Q20" i="7"/>
  <c r="Q21" i="7"/>
  <c r="Q22" i="7"/>
  <c r="Q23" i="7"/>
  <c r="I12" i="7"/>
  <c r="I15" i="7"/>
  <c r="I17" i="7"/>
  <c r="I19" i="7"/>
  <c r="I21" i="7"/>
  <c r="I23" i="7"/>
  <c r="I14" i="6"/>
  <c r="Q14" i="6"/>
  <c r="G8" i="6"/>
  <c r="I17" i="6"/>
  <c r="Q9" i="6"/>
  <c r="T23" i="23"/>
  <c r="T22" i="23"/>
  <c r="T21" i="23"/>
  <c r="T20" i="23"/>
  <c r="T19" i="23"/>
  <c r="T18" i="23"/>
  <c r="T17" i="23"/>
  <c r="T16" i="23"/>
  <c r="T12" i="23"/>
  <c r="T11" i="23"/>
  <c r="T10" i="23"/>
  <c r="T9" i="23"/>
  <c r="T59" i="22"/>
  <c r="T55" i="22"/>
  <c r="T51" i="22"/>
  <c r="T47" i="22"/>
  <c r="T43" i="22"/>
  <c r="T39" i="22"/>
  <c r="T35" i="22"/>
  <c r="T9" i="22"/>
  <c r="T28" i="22"/>
  <c r="T24" i="22"/>
  <c r="T20" i="22"/>
  <c r="T14" i="22"/>
  <c r="T19" i="21"/>
  <c r="T15" i="21"/>
  <c r="H19" i="21"/>
  <c r="H17" i="21"/>
  <c r="H15" i="21"/>
  <c r="H10" i="21"/>
  <c r="H60" i="21"/>
  <c r="H36" i="21"/>
  <c r="H34" i="21"/>
  <c r="H32" i="21"/>
  <c r="H30" i="21"/>
  <c r="H28" i="21"/>
  <c r="H26" i="21"/>
  <c r="H24" i="21"/>
  <c r="T33" i="21"/>
  <c r="T29" i="21"/>
  <c r="T25" i="21"/>
  <c r="T57" i="21"/>
  <c r="T53" i="21"/>
  <c r="T49" i="21"/>
  <c r="T45" i="21"/>
  <c r="T41" i="21"/>
  <c r="T37" i="21"/>
  <c r="T20" i="21"/>
  <c r="H59" i="21"/>
  <c r="H57" i="21"/>
  <c r="H55" i="21"/>
  <c r="H53" i="21"/>
  <c r="H51" i="21"/>
  <c r="H49" i="21"/>
  <c r="H47" i="21"/>
  <c r="H45" i="21"/>
  <c r="H43" i="21"/>
  <c r="H41" i="21"/>
  <c r="H39" i="21"/>
  <c r="H37" i="21"/>
  <c r="H22" i="21"/>
  <c r="H20" i="21"/>
  <c r="M60" i="17"/>
  <c r="M44" i="16"/>
  <c r="M38" i="16"/>
  <c r="M34" i="16"/>
  <c r="Y29" i="16"/>
  <c r="L25" i="16"/>
  <c r="M24" i="16"/>
  <c r="F14" i="16"/>
  <c r="Y13" i="16"/>
  <c r="Y10" i="16"/>
  <c r="Y12" i="16"/>
  <c r="Y11" i="16"/>
  <c r="M51" i="15"/>
  <c r="L10" i="15"/>
  <c r="Y58" i="14"/>
  <c r="M57" i="14"/>
  <c r="Y52" i="14"/>
  <c r="M48" i="14"/>
  <c r="M50" i="14"/>
  <c r="M39" i="14"/>
  <c r="F37" i="14"/>
  <c r="R23" i="14"/>
  <c r="L23" i="14"/>
  <c r="M23" i="14"/>
  <c r="M35" i="14"/>
  <c r="M33" i="14"/>
  <c r="M31" i="14"/>
  <c r="M28" i="14"/>
  <c r="X10" i="14"/>
  <c r="L10" i="14"/>
  <c r="M41" i="13"/>
  <c r="Y33" i="13"/>
  <c r="M36" i="13"/>
  <c r="I9" i="13"/>
  <c r="Y23" i="13"/>
  <c r="Y12" i="13"/>
  <c r="M11" i="13"/>
  <c r="Y77" i="12"/>
  <c r="M70" i="12"/>
  <c r="M75" i="12"/>
  <c r="M73" i="12"/>
  <c r="M71" i="12"/>
  <c r="Y59" i="12"/>
  <c r="Y61" i="12"/>
  <c r="Y58" i="12"/>
  <c r="M63" i="12"/>
  <c r="M67" i="12"/>
  <c r="M65" i="12"/>
  <c r="Y56" i="12"/>
  <c r="Y53" i="12"/>
  <c r="Y52" i="12"/>
  <c r="Y49" i="12"/>
  <c r="Y48" i="12"/>
  <c r="Y46" i="12"/>
  <c r="Y43" i="12"/>
  <c r="Y42" i="12"/>
  <c r="Y39" i="12"/>
  <c r="Y10" i="12"/>
  <c r="M26" i="12"/>
  <c r="M24" i="12"/>
  <c r="M22" i="12"/>
  <c r="M20" i="12"/>
  <c r="M18" i="12"/>
  <c r="M16" i="12"/>
  <c r="M14" i="12"/>
  <c r="M12" i="12"/>
  <c r="M11" i="12"/>
  <c r="I35" i="11"/>
  <c r="Q44" i="10"/>
  <c r="Y29" i="9"/>
  <c r="Y11" i="9"/>
  <c r="M25" i="9"/>
  <c r="Q9" i="7"/>
  <c r="I11" i="7"/>
  <c r="I13" i="7"/>
  <c r="I16" i="7"/>
  <c r="I18" i="7"/>
  <c r="I20" i="7"/>
  <c r="I22" i="7"/>
  <c r="Q18" i="6"/>
  <c r="I12" i="6"/>
  <c r="I10" i="6"/>
  <c r="M24" i="13"/>
  <c r="N24" i="4"/>
  <c r="N12" i="5"/>
  <c r="O12" i="5"/>
  <c r="M25" i="8"/>
  <c r="I36" i="10"/>
  <c r="R24" i="13"/>
  <c r="R14" i="13"/>
  <c r="K9" i="13"/>
  <c r="Q24" i="10"/>
  <c r="Y15" i="13"/>
  <c r="Y20" i="13"/>
  <c r="M30" i="8"/>
  <c r="L9" i="8"/>
  <c r="R69" i="12"/>
  <c r="Y69" i="12"/>
  <c r="O9" i="12"/>
  <c r="L69" i="12"/>
  <c r="M69" i="12" s="1"/>
  <c r="R45" i="12"/>
  <c r="Y45" i="12" s="1"/>
  <c r="N9" i="12"/>
  <c r="L45" i="12"/>
  <c r="M45" i="12"/>
  <c r="V9" i="12"/>
  <c r="F28" i="12"/>
  <c r="C9" i="12"/>
  <c r="Q22" i="10"/>
  <c r="R28" i="12"/>
  <c r="X10" i="13"/>
  <c r="F46" i="14"/>
  <c r="M46" i="14"/>
  <c r="M49" i="17"/>
  <c r="M23" i="17"/>
  <c r="M21" i="17"/>
  <c r="M15" i="17"/>
  <c r="Y42" i="16"/>
  <c r="Y43" i="16"/>
  <c r="Y40" i="16"/>
  <c r="N9" i="16"/>
  <c r="Y48" i="15"/>
  <c r="L33" i="15"/>
  <c r="N9" i="14"/>
  <c r="M53" i="14"/>
  <c r="M54" i="14"/>
  <c r="Y47" i="14"/>
  <c r="Y38" i="14"/>
  <c r="L37" i="14"/>
  <c r="M37" i="14" s="1"/>
  <c r="Y29" i="14"/>
  <c r="Y33" i="14"/>
  <c r="Y32" i="14"/>
  <c r="Y30" i="14"/>
  <c r="M29" i="14"/>
  <c r="M36" i="14"/>
  <c r="Y28" i="14"/>
  <c r="Y39" i="14"/>
  <c r="Y36" i="14"/>
  <c r="Y31" i="14"/>
  <c r="M30" i="14"/>
  <c r="M34" i="14"/>
  <c r="Y18" i="13"/>
  <c r="M23" i="13"/>
  <c r="M22" i="13"/>
  <c r="M20" i="13"/>
  <c r="M17" i="13"/>
  <c r="M15" i="13"/>
  <c r="M13" i="13"/>
  <c r="E9" i="12"/>
  <c r="W9" i="12"/>
  <c r="Q16" i="11"/>
  <c r="I46" i="10"/>
  <c r="Y18" i="9"/>
  <c r="Y37" i="8"/>
  <c r="M13" i="8"/>
  <c r="M16" i="8"/>
  <c r="N22" i="5"/>
  <c r="O22" i="5"/>
  <c r="N27" i="5"/>
  <c r="O27" i="5"/>
  <c r="N14" i="5"/>
  <c r="O14" i="5"/>
  <c r="N17" i="5"/>
  <c r="O17" i="5"/>
  <c r="N19" i="5"/>
  <c r="O19" i="5"/>
  <c r="N15" i="5"/>
  <c r="N16" i="4"/>
  <c r="O16" i="4" s="1"/>
  <c r="N27" i="4"/>
  <c r="O27" i="4" s="1"/>
  <c r="O15" i="5"/>
  <c r="N11" i="5"/>
  <c r="O11" i="5"/>
  <c r="N16" i="5"/>
  <c r="O16" i="5"/>
  <c r="O23" i="5"/>
  <c r="M42" i="16"/>
  <c r="M37" i="16"/>
  <c r="Y54" i="15"/>
  <c r="R50" i="15"/>
  <c r="U9" i="14"/>
  <c r="Y30" i="13"/>
  <c r="Y27" i="12"/>
  <c r="Q36" i="10"/>
  <c r="Y18" i="8"/>
  <c r="Y27" i="8"/>
  <c r="Q10" i="7"/>
  <c r="N11" i="4"/>
  <c r="N28" i="4"/>
  <c r="O28" i="4" s="1"/>
  <c r="N21" i="4"/>
  <c r="N20" i="4"/>
  <c r="O20" i="4"/>
  <c r="N14" i="4"/>
  <c r="O14" i="4"/>
  <c r="O11" i="4"/>
  <c r="X10" i="15"/>
  <c r="F10" i="15"/>
  <c r="M10" i="15"/>
  <c r="N9" i="15"/>
  <c r="M48" i="15"/>
  <c r="M49" i="15"/>
  <c r="J9" i="15"/>
  <c r="H9" i="15"/>
  <c r="Y37" i="15"/>
  <c r="Y38" i="15"/>
  <c r="F33" i="15"/>
  <c r="M33" i="15" s="1"/>
  <c r="L20" i="15"/>
  <c r="Y60" i="14"/>
  <c r="Y50" i="14"/>
  <c r="Y59" i="14"/>
  <c r="Y54" i="14"/>
  <c r="X53" i="14"/>
  <c r="Y45" i="14"/>
  <c r="Y43" i="14"/>
  <c r="R10" i="14"/>
  <c r="M13" i="14"/>
  <c r="Q14" i="11"/>
  <c r="I37" i="11"/>
  <c r="Q10" i="10"/>
  <c r="Y34" i="9"/>
  <c r="M29" i="9"/>
  <c r="M32" i="8"/>
  <c r="M24" i="8"/>
  <c r="M36" i="16"/>
  <c r="R39" i="16"/>
  <c r="Y39" i="16" s="1"/>
  <c r="L14" i="16"/>
  <c r="Y20" i="16"/>
  <c r="R25" i="16"/>
  <c r="Y25" i="16" s="1"/>
  <c r="M29" i="16"/>
  <c r="Y22" i="16"/>
  <c r="M21" i="16"/>
  <c r="Y19" i="16"/>
  <c r="U9" i="16"/>
  <c r="N10" i="24"/>
  <c r="N11" i="24"/>
  <c r="N13" i="24"/>
  <c r="N15" i="24"/>
  <c r="N12" i="24"/>
  <c r="T62" i="22"/>
  <c r="T60" i="22"/>
  <c r="T58" i="22"/>
  <c r="T56" i="22"/>
  <c r="T54" i="22"/>
  <c r="T52" i="22"/>
  <c r="T50" i="22"/>
  <c r="T48" i="22"/>
  <c r="T46" i="22"/>
  <c r="T44" i="22"/>
  <c r="T42" i="22"/>
  <c r="T40" i="22"/>
  <c r="T38" i="22"/>
  <c r="T36" i="22"/>
  <c r="T34" i="22"/>
  <c r="T32" i="22"/>
  <c r="T10" i="22"/>
  <c r="T13" i="22"/>
  <c r="T15" i="22"/>
  <c r="T21" i="22"/>
  <c r="T23" i="22"/>
  <c r="T25" i="22"/>
  <c r="T27" i="22"/>
  <c r="T29" i="22"/>
  <c r="T31" i="22"/>
  <c r="T12" i="22"/>
  <c r="T16" i="22"/>
  <c r="T22" i="22"/>
  <c r="T26" i="22"/>
  <c r="T30" i="22"/>
  <c r="T33" i="22"/>
  <c r="T37" i="22"/>
  <c r="T41" i="22"/>
  <c r="T45" i="22"/>
  <c r="T49" i="22"/>
  <c r="T53" i="22"/>
  <c r="T57" i="22"/>
  <c r="T61" i="22"/>
  <c r="Z29" i="22"/>
  <c r="Z25" i="22"/>
  <c r="Z21" i="22"/>
  <c r="Z15" i="22"/>
  <c r="Z10" i="22"/>
  <c r="Y75" i="17"/>
  <c r="M74" i="17"/>
  <c r="Y69" i="17"/>
  <c r="Y66" i="17"/>
  <c r="Y65" i="17"/>
  <c r="Y70" i="17"/>
  <c r="Y60" i="17"/>
  <c r="M69" i="17"/>
  <c r="M67" i="17"/>
  <c r="M66" i="17"/>
  <c r="M65" i="17"/>
  <c r="K9" i="17"/>
  <c r="E9" i="17"/>
  <c r="B9" i="17"/>
  <c r="Y51" i="17"/>
  <c r="Y53" i="17"/>
  <c r="Y50" i="17"/>
  <c r="M52" i="17"/>
  <c r="M57" i="17"/>
  <c r="M56" i="17"/>
  <c r="M50" i="17"/>
  <c r="Y34" i="17"/>
  <c r="Y44" i="17"/>
  <c r="Y42" i="17"/>
  <c r="Y37" i="17"/>
  <c r="Y33" i="17"/>
  <c r="Y29" i="17"/>
  <c r="M11" i="17"/>
  <c r="X59" i="17"/>
  <c r="L59" i="17"/>
  <c r="F59" i="17"/>
  <c r="X48" i="17"/>
  <c r="R48" i="17"/>
  <c r="L48" i="17"/>
  <c r="F71" i="17"/>
  <c r="M71" i="17"/>
  <c r="M44" i="17"/>
  <c r="O9" i="17"/>
  <c r="P9" i="17"/>
  <c r="H9" i="17"/>
  <c r="F10" i="17"/>
  <c r="M10" i="17"/>
  <c r="Y13" i="17"/>
  <c r="M13" i="17"/>
  <c r="Y12" i="17"/>
  <c r="X10" i="17"/>
  <c r="Y10" i="17" s="1"/>
  <c r="Y18" i="17"/>
  <c r="U9" i="17"/>
  <c r="Z12" i="24"/>
  <c r="N20" i="23"/>
  <c r="N16" i="23"/>
  <c r="Z49" i="22"/>
  <c r="Z50" i="22"/>
  <c r="Z54" i="22"/>
  <c r="Z11" i="22"/>
  <c r="Z14" i="22"/>
  <c r="Z20" i="22"/>
  <c r="Z22" i="22"/>
  <c r="Z37" i="22"/>
  <c r="Z41" i="22"/>
  <c r="Z46" i="22"/>
  <c r="Z53" i="22"/>
  <c r="Z57" i="22"/>
  <c r="Z34" i="22"/>
  <c r="N55" i="22"/>
  <c r="N51" i="22"/>
  <c r="N39" i="22"/>
  <c r="N10" i="22"/>
  <c r="G9" i="22"/>
  <c r="H11" i="22" s="1"/>
  <c r="N13" i="22"/>
  <c r="N33" i="22"/>
  <c r="N37" i="22"/>
  <c r="N43" i="22"/>
  <c r="N49" i="22"/>
  <c r="N53" i="22"/>
  <c r="N59" i="22"/>
  <c r="H51" i="22"/>
  <c r="H36" i="22"/>
  <c r="H38" i="22"/>
  <c r="H47" i="22"/>
  <c r="H40" i="22"/>
  <c r="H61" i="22"/>
  <c r="Y68" i="17"/>
  <c r="M68" i="17"/>
  <c r="M63" i="17"/>
  <c r="M61" i="17"/>
  <c r="C9" i="17"/>
  <c r="J9" i="17"/>
  <c r="Y27" i="17"/>
  <c r="M24" i="17"/>
  <c r="Y22" i="17"/>
  <c r="Y21" i="17"/>
  <c r="Y56" i="17"/>
  <c r="Y55" i="17"/>
  <c r="M55" i="17"/>
  <c r="M53" i="17"/>
  <c r="M51" i="17"/>
  <c r="Y38" i="17"/>
  <c r="Y39" i="17"/>
  <c r="Y47" i="17"/>
  <c r="M64" i="17"/>
  <c r="Y63" i="17"/>
  <c r="Y61" i="17"/>
  <c r="Y58" i="17"/>
  <c r="Y30" i="17"/>
  <c r="Y17" i="17"/>
  <c r="Y25" i="17"/>
  <c r="Y23" i="17"/>
  <c r="M27" i="17"/>
  <c r="M25" i="17"/>
  <c r="M22" i="17"/>
  <c r="M14" i="17"/>
  <c r="Y41" i="16"/>
  <c r="Y31" i="16"/>
  <c r="Y28" i="16"/>
  <c r="Y27" i="16"/>
  <c r="E9" i="16"/>
  <c r="Y21" i="16"/>
  <c r="L10" i="16"/>
  <c r="Y53" i="15"/>
  <c r="M53" i="15"/>
  <c r="Y46" i="15"/>
  <c r="Y47" i="15"/>
  <c r="M46" i="15"/>
  <c r="M47" i="15"/>
  <c r="B9" i="15"/>
  <c r="Y55" i="14"/>
  <c r="M58" i="14"/>
  <c r="M56" i="14"/>
  <c r="Y40" i="14"/>
  <c r="M40" i="14"/>
  <c r="Y34" i="14"/>
  <c r="M32" i="14"/>
  <c r="M39" i="13"/>
  <c r="Y31" i="13"/>
  <c r="Y27" i="13"/>
  <c r="Y28" i="13"/>
  <c r="M28" i="13"/>
  <c r="M42" i="13"/>
  <c r="M40" i="13"/>
  <c r="F38" i="13"/>
  <c r="M38" i="13"/>
  <c r="Y76" i="12"/>
  <c r="Y75" i="12"/>
  <c r="Y71" i="12"/>
  <c r="Y70" i="12"/>
  <c r="M74" i="12"/>
  <c r="M72" i="12"/>
  <c r="Y66" i="12"/>
  <c r="Y65" i="12"/>
  <c r="Y47" i="12"/>
  <c r="M55" i="12"/>
  <c r="M54" i="12"/>
  <c r="M50" i="12"/>
  <c r="M46" i="12"/>
  <c r="Y44" i="12"/>
  <c r="Y41" i="12"/>
  <c r="Y36" i="12"/>
  <c r="M44" i="12"/>
  <c r="M40" i="12"/>
  <c r="M37" i="12"/>
  <c r="M36" i="12"/>
  <c r="M33" i="12"/>
  <c r="Y19" i="12"/>
  <c r="Y12" i="12"/>
  <c r="Y26" i="12"/>
  <c r="M23" i="12"/>
  <c r="M15" i="12"/>
  <c r="Q18" i="11"/>
  <c r="Q20" i="11"/>
  <c r="Q22" i="11"/>
  <c r="Q26" i="11"/>
  <c r="Q28" i="11"/>
  <c r="Q30" i="11"/>
  <c r="Q32" i="11"/>
  <c r="I17" i="11"/>
  <c r="I21" i="11"/>
  <c r="I25" i="11"/>
  <c r="I29" i="11"/>
  <c r="I33" i="11"/>
  <c r="M10" i="11"/>
  <c r="M36" i="11"/>
  <c r="M8" i="11"/>
  <c r="M38" i="11"/>
  <c r="M15" i="11"/>
  <c r="M9" i="11"/>
  <c r="M34" i="11"/>
  <c r="E17" i="11"/>
  <c r="E19" i="11"/>
  <c r="E21" i="11"/>
  <c r="E23" i="11"/>
  <c r="E25" i="11"/>
  <c r="E27" i="11"/>
  <c r="E29" i="11"/>
  <c r="E31" i="11"/>
  <c r="I31" i="10"/>
  <c r="I19" i="10"/>
  <c r="Q18" i="10"/>
  <c r="I27" i="10"/>
  <c r="I13" i="10"/>
  <c r="I18" i="10"/>
  <c r="I37" i="10"/>
  <c r="D8" i="10"/>
  <c r="E12" i="10"/>
  <c r="E34" i="10"/>
  <c r="Y32" i="9"/>
  <c r="M12" i="9"/>
  <c r="M18" i="9"/>
  <c r="M16" i="9"/>
  <c r="M33" i="9"/>
  <c r="M32" i="9"/>
  <c r="M11" i="9"/>
  <c r="M28" i="9"/>
  <c r="Y35" i="8"/>
  <c r="Y31" i="8"/>
  <c r="Y28" i="8"/>
  <c r="Y23" i="8"/>
  <c r="Y20" i="8"/>
  <c r="Y16" i="8"/>
  <c r="M37" i="8"/>
  <c r="M34" i="8"/>
  <c r="M29" i="8"/>
  <c r="M26" i="8"/>
  <c r="M22" i="8"/>
  <c r="H8" i="6"/>
  <c r="P8" i="6"/>
  <c r="N26" i="4"/>
  <c r="O26" i="4"/>
  <c r="N13" i="4"/>
  <c r="Z12" i="22"/>
  <c r="Z16" i="22"/>
  <c r="Z26" i="22"/>
  <c r="Z33" i="22"/>
  <c r="Z36" i="22"/>
  <c r="Z44" i="22"/>
  <c r="Z52" i="22"/>
  <c r="Z56" i="22"/>
  <c r="Z58" i="22"/>
  <c r="Z60" i="22"/>
  <c r="Z62" i="22"/>
  <c r="Z61" i="22"/>
  <c r="N61" i="22"/>
  <c r="N41" i="22"/>
  <c r="N25" i="22"/>
  <c r="N57" i="22"/>
  <c r="N45" i="22"/>
  <c r="N35" i="22"/>
  <c r="N21" i="22"/>
  <c r="N15" i="22"/>
  <c r="H27" i="22"/>
  <c r="Y74" i="17"/>
  <c r="M75" i="17"/>
  <c r="Y41" i="17"/>
  <c r="Y40" i="17"/>
  <c r="M41" i="17"/>
  <c r="M38" i="17"/>
  <c r="M40" i="17"/>
  <c r="M39" i="17"/>
  <c r="M18" i="17"/>
  <c r="Y28" i="15"/>
  <c r="M28" i="15"/>
  <c r="E42" i="10"/>
  <c r="E35" i="10"/>
  <c r="E46" i="10"/>
  <c r="E11" i="10"/>
  <c r="E33" i="10"/>
  <c r="I23" i="10"/>
  <c r="I41" i="10"/>
  <c r="I28" i="10"/>
  <c r="N29" i="5"/>
  <c r="O29" i="5" s="1"/>
  <c r="N29" i="4"/>
  <c r="O29" i="4" s="1"/>
  <c r="E15" i="10"/>
  <c r="E20" i="10"/>
  <c r="E41" i="10"/>
  <c r="E45" i="10"/>
  <c r="E44" i="10"/>
  <c r="H9" i="23"/>
  <c r="H19" i="23"/>
  <c r="H22" i="23"/>
  <c r="H11" i="23"/>
  <c r="H17" i="23"/>
  <c r="H16" i="23"/>
  <c r="N9" i="23"/>
  <c r="H12" i="23"/>
  <c r="H23" i="23"/>
  <c r="H18" i="23"/>
  <c r="H10" i="23"/>
  <c r="H21" i="23"/>
  <c r="H20" i="23"/>
  <c r="Z17" i="22"/>
  <c r="Z18" i="22"/>
  <c r="Z19" i="22"/>
  <c r="Z30" i="22"/>
  <c r="Z32" i="22"/>
  <c r="N17" i="22"/>
  <c r="N18" i="22"/>
  <c r="N19" i="22"/>
  <c r="N16" i="22"/>
  <c r="N14" i="22"/>
  <c r="H17" i="22"/>
  <c r="T17" i="22"/>
  <c r="H18" i="22"/>
  <c r="T18" i="22"/>
  <c r="H19" i="22"/>
  <c r="T19" i="22"/>
  <c r="M70" i="17"/>
  <c r="Y32" i="17"/>
  <c r="Y32" i="16"/>
  <c r="M20" i="16"/>
  <c r="M43" i="15"/>
  <c r="M24" i="15"/>
  <c r="R53" i="14"/>
  <c r="Y53" i="14" s="1"/>
  <c r="X37" i="14"/>
  <c r="Y35" i="14"/>
  <c r="Y10" i="14"/>
  <c r="M37" i="13"/>
  <c r="Y21" i="13"/>
  <c r="M21" i="13"/>
  <c r="Y73" i="12"/>
  <c r="Y72" i="12"/>
  <c r="Y68" i="12"/>
  <c r="Y67" i="12"/>
  <c r="Y57" i="12"/>
  <c r="Y64" i="12"/>
  <c r="Y60" i="12"/>
  <c r="M58" i="12"/>
  <c r="M48" i="12"/>
  <c r="M47" i="12"/>
  <c r="Y40" i="12"/>
  <c r="Y35" i="12"/>
  <c r="M38" i="12"/>
  <c r="M30" i="12"/>
  <c r="Y21" i="12"/>
  <c r="Y14" i="12"/>
  <c r="M13" i="12"/>
  <c r="M25" i="12"/>
  <c r="M19" i="12"/>
  <c r="E33" i="11"/>
  <c r="E13" i="11"/>
  <c r="E37" i="11"/>
  <c r="E10" i="11"/>
  <c r="E11" i="11"/>
  <c r="E16" i="11"/>
  <c r="E35" i="11"/>
  <c r="E22" i="11"/>
  <c r="E24" i="11"/>
  <c r="E26" i="11"/>
  <c r="E28" i="11"/>
  <c r="E30" i="11"/>
  <c r="E32" i="11"/>
  <c r="E36" i="11"/>
  <c r="E8" i="11"/>
  <c r="E14" i="11"/>
  <c r="E34" i="11"/>
  <c r="E15" i="11"/>
  <c r="E12" i="11"/>
  <c r="E38" i="11"/>
  <c r="M18" i="11"/>
  <c r="M20" i="11"/>
  <c r="M32" i="11"/>
  <c r="M30" i="11"/>
  <c r="M28" i="11"/>
  <c r="M26" i="11"/>
  <c r="M24" i="11"/>
  <c r="M22" i="11"/>
  <c r="M12" i="11"/>
  <c r="M35" i="11"/>
  <c r="M14" i="11"/>
  <c r="M13" i="11"/>
  <c r="M11" i="11"/>
  <c r="M16" i="11"/>
  <c r="M33" i="11"/>
  <c r="M31" i="11"/>
  <c r="M29" i="11"/>
  <c r="M27" i="11"/>
  <c r="M25" i="11"/>
  <c r="M23" i="11"/>
  <c r="M21" i="11"/>
  <c r="M19" i="11"/>
  <c r="M17" i="11"/>
  <c r="M37" i="11"/>
  <c r="E20" i="11"/>
  <c r="E18" i="11"/>
  <c r="Q12" i="11"/>
  <c r="I26" i="11"/>
  <c r="I28" i="11"/>
  <c r="I30" i="11"/>
  <c r="I24" i="11"/>
  <c r="I32" i="11"/>
  <c r="I43" i="10"/>
  <c r="Q13" i="10"/>
  <c r="I40" i="10"/>
  <c r="I35" i="10"/>
  <c r="I33" i="10"/>
  <c r="I26" i="10"/>
  <c r="I10" i="10"/>
  <c r="E39" i="10"/>
  <c r="E31" i="10"/>
  <c r="E27" i="10"/>
  <c r="M13" i="9"/>
  <c r="M24" i="9"/>
  <c r="M15" i="9"/>
  <c r="M10" i="9"/>
  <c r="M36" i="9"/>
  <c r="Q13" i="6"/>
  <c r="Q17" i="6"/>
  <c r="Q16" i="6"/>
  <c r="I16" i="6"/>
  <c r="I15" i="6"/>
  <c r="Q19" i="6"/>
  <c r="Q15" i="6"/>
  <c r="Q12" i="6"/>
  <c r="Q11" i="6"/>
  <c r="Q21" i="6"/>
  <c r="Q20" i="6"/>
  <c r="Q10" i="6"/>
  <c r="I18" i="6"/>
  <c r="I11" i="6"/>
  <c r="I9" i="6"/>
  <c r="N31" i="5"/>
  <c r="O31" i="5"/>
  <c r="N26" i="5"/>
  <c r="O26" i="5"/>
  <c r="N20" i="5"/>
  <c r="O20" i="5"/>
  <c r="N19" i="4"/>
  <c r="N17" i="4"/>
  <c r="N31" i="4"/>
  <c r="Z28" i="22"/>
  <c r="Z40" i="22"/>
  <c r="Z45" i="22"/>
  <c r="N11" i="22"/>
  <c r="H13" i="21"/>
  <c r="M41" i="16"/>
  <c r="M52" i="15"/>
  <c r="L9" i="15"/>
  <c r="M42" i="14"/>
  <c r="I48" i="10"/>
  <c r="I45" i="10"/>
  <c r="E47" i="10"/>
  <c r="E48" i="10"/>
  <c r="E19" i="10"/>
  <c r="E14" i="10"/>
  <c r="E10" i="10"/>
  <c r="E22" i="10"/>
  <c r="E30" i="10"/>
  <c r="E38" i="10"/>
  <c r="Y25" i="9"/>
  <c r="Y14" i="8"/>
  <c r="N30" i="5"/>
  <c r="O30" i="5" s="1"/>
  <c r="N30" i="4"/>
  <c r="O30" i="4" s="1"/>
  <c r="N25" i="4"/>
  <c r="N15" i="4"/>
  <c r="O25" i="4"/>
  <c r="O31" i="4"/>
  <c r="S9" i="24"/>
  <c r="G9" i="24"/>
  <c r="H14" i="24"/>
  <c r="Z13" i="23"/>
  <c r="Z14" i="23"/>
  <c r="Z15" i="23"/>
  <c r="Z9" i="23"/>
  <c r="N13" i="23"/>
  <c r="N15" i="23"/>
  <c r="H13" i="23"/>
  <c r="T13" i="23"/>
  <c r="H14" i="23"/>
  <c r="T14" i="23"/>
  <c r="Z38" i="22"/>
  <c r="Z9" i="22"/>
  <c r="H46" i="22"/>
  <c r="H45" i="22"/>
  <c r="H12" i="22"/>
  <c r="H56" i="22"/>
  <c r="H9" i="22"/>
  <c r="H10" i="22"/>
  <c r="H58" i="22"/>
  <c r="H57" i="22"/>
  <c r="H26" i="22"/>
  <c r="H52" i="22"/>
  <c r="H35" i="22"/>
  <c r="H15" i="22"/>
  <c r="T22" i="21"/>
  <c r="T39" i="21"/>
  <c r="T43" i="21"/>
  <c r="T47" i="21"/>
  <c r="T51" i="21"/>
  <c r="T55" i="21"/>
  <c r="T59" i="21"/>
  <c r="T27" i="21"/>
  <c r="T31" i="21"/>
  <c r="T35" i="21"/>
  <c r="T17" i="21"/>
  <c r="T60" i="21"/>
  <c r="N22" i="21"/>
  <c r="H11" i="21"/>
  <c r="H14" i="21"/>
  <c r="H21" i="21"/>
  <c r="H40" i="21"/>
  <c r="H44" i="21"/>
  <c r="H48" i="21"/>
  <c r="H52" i="21"/>
  <c r="H56" i="21"/>
  <c r="H25" i="21"/>
  <c r="H29" i="21"/>
  <c r="H33" i="21"/>
  <c r="H16" i="21"/>
  <c r="T9" i="17"/>
  <c r="M73" i="17"/>
  <c r="M62" i="17"/>
  <c r="M59" i="17"/>
  <c r="R59" i="17"/>
  <c r="Y59" i="17" s="1"/>
  <c r="W9" i="17"/>
  <c r="Y11" i="17"/>
  <c r="Y54" i="17"/>
  <c r="Q9" i="17"/>
  <c r="I9" i="17"/>
  <c r="L9" i="17"/>
  <c r="F48" i="17"/>
  <c r="M48" i="17"/>
  <c r="X28" i="17"/>
  <c r="Y36" i="17"/>
  <c r="Y28" i="17"/>
  <c r="M36" i="17"/>
  <c r="F28" i="17"/>
  <c r="L28" i="17"/>
  <c r="Y16" i="17"/>
  <c r="M20" i="17"/>
  <c r="L39" i="16"/>
  <c r="M39" i="16" s="1"/>
  <c r="Y35" i="16"/>
  <c r="M35" i="16"/>
  <c r="L33" i="16"/>
  <c r="M33" i="16" s="1"/>
  <c r="R33" i="16"/>
  <c r="M32" i="16"/>
  <c r="M28" i="16"/>
  <c r="Y17" i="16"/>
  <c r="D9" i="16"/>
  <c r="M11" i="16"/>
  <c r="M10" i="16"/>
  <c r="M13" i="16"/>
  <c r="M12" i="16"/>
  <c r="Y55" i="15"/>
  <c r="U9" i="15"/>
  <c r="F50" i="15"/>
  <c r="M50" i="15" s="1"/>
  <c r="Y44" i="15"/>
  <c r="Y35" i="15"/>
  <c r="X50" i="15"/>
  <c r="X43" i="15"/>
  <c r="Y52" i="15"/>
  <c r="Y40" i="15"/>
  <c r="Y39" i="15"/>
  <c r="Y36" i="15"/>
  <c r="X33" i="15"/>
  <c r="Y33" i="15"/>
  <c r="E9" i="15"/>
  <c r="F20" i="15"/>
  <c r="M20" i="15" s="1"/>
  <c r="X20" i="15"/>
  <c r="Y24" i="15"/>
  <c r="R20" i="15"/>
  <c r="Y20" i="15" s="1"/>
  <c r="M30" i="15"/>
  <c r="M26" i="15"/>
  <c r="M25" i="15"/>
  <c r="M22" i="15"/>
  <c r="M29" i="15"/>
  <c r="R10" i="15"/>
  <c r="Y10" i="15" s="1"/>
  <c r="R46" i="14"/>
  <c r="R37" i="14"/>
  <c r="M41" i="14"/>
  <c r="M45" i="14"/>
  <c r="M44" i="14"/>
  <c r="M43" i="14"/>
  <c r="M38" i="14"/>
  <c r="Y13" i="14"/>
  <c r="X38" i="13"/>
  <c r="E9" i="13"/>
  <c r="C9" i="13"/>
  <c r="Q9" i="13"/>
  <c r="O9" i="13"/>
  <c r="R38" i="13"/>
  <c r="M35" i="13"/>
  <c r="L30" i="13"/>
  <c r="M30" i="13"/>
  <c r="V9" i="13"/>
  <c r="Y14" i="13"/>
  <c r="M19" i="13"/>
  <c r="F10" i="13"/>
  <c r="M10" i="13" s="1"/>
  <c r="M77" i="12"/>
  <c r="Y74" i="12"/>
  <c r="M64" i="12"/>
  <c r="M68" i="12"/>
  <c r="M59" i="12"/>
  <c r="Y51" i="12"/>
  <c r="M51" i="12"/>
  <c r="M49" i="12"/>
  <c r="X28" i="12"/>
  <c r="Y28" i="12" s="1"/>
  <c r="J9" i="12"/>
  <c r="H9" i="12"/>
  <c r="M31" i="12"/>
  <c r="M29" i="12"/>
  <c r="D9" i="12"/>
  <c r="F9" i="12" s="1"/>
  <c r="B9" i="12"/>
  <c r="M43" i="12"/>
  <c r="Y11" i="12"/>
  <c r="Y23" i="12"/>
  <c r="Y22" i="12"/>
  <c r="Y20" i="12"/>
  <c r="Y17" i="12"/>
  <c r="Y16" i="12"/>
  <c r="M21" i="12"/>
  <c r="M17" i="12"/>
  <c r="I19" i="11"/>
  <c r="I20" i="11"/>
  <c r="I22" i="11"/>
  <c r="I27" i="11"/>
  <c r="Q15" i="11"/>
  <c r="Q29" i="11"/>
  <c r="Q31" i="11"/>
  <c r="Q33" i="11"/>
  <c r="Q19" i="11"/>
  <c r="Q21" i="11"/>
  <c r="I38" i="11"/>
  <c r="I34" i="11"/>
  <c r="I13" i="11"/>
  <c r="I10" i="11"/>
  <c r="I31" i="11"/>
  <c r="E36" i="10"/>
  <c r="E9" i="10"/>
  <c r="E16" i="10"/>
  <c r="E17" i="10"/>
  <c r="E26" i="10"/>
  <c r="E25" i="10"/>
  <c r="E29" i="10"/>
  <c r="E32" i="10"/>
  <c r="E28" i="10"/>
  <c r="E18" i="10"/>
  <c r="E49" i="10"/>
  <c r="E24" i="10"/>
  <c r="E8" i="10"/>
  <c r="E40" i="10"/>
  <c r="I8" i="10"/>
  <c r="Q11" i="10"/>
  <c r="Q39" i="10"/>
  <c r="Q45" i="10"/>
  <c r="L8" i="10"/>
  <c r="M35" i="10" s="1"/>
  <c r="X9" i="9"/>
  <c r="M20" i="9"/>
  <c r="R9" i="9"/>
  <c r="M37" i="9"/>
  <c r="M35" i="9"/>
  <c r="M17" i="9"/>
  <c r="M14" i="9"/>
  <c r="F9" i="9"/>
  <c r="G33" i="9" s="1"/>
  <c r="G29" i="9"/>
  <c r="G28" i="9"/>
  <c r="G26" i="9"/>
  <c r="G14" i="9"/>
  <c r="M19" i="9"/>
  <c r="G25" i="9"/>
  <c r="Y17" i="8"/>
  <c r="Q14" i="7"/>
  <c r="I14" i="7"/>
  <c r="E14" i="7"/>
  <c r="M14" i="7"/>
  <c r="M18" i="7"/>
  <c r="M22" i="7"/>
  <c r="M10" i="7"/>
  <c r="M13" i="7"/>
  <c r="M9" i="7"/>
  <c r="M19" i="7"/>
  <c r="M12" i="7"/>
  <c r="M15" i="7"/>
  <c r="M11" i="7"/>
  <c r="M8" i="7"/>
  <c r="M16" i="7"/>
  <c r="M23" i="7"/>
  <c r="M20" i="7"/>
  <c r="M17" i="7"/>
  <c r="M21" i="7"/>
  <c r="P8" i="7"/>
  <c r="Q8" i="7" s="1"/>
  <c r="I10" i="7"/>
  <c r="N25" i="5"/>
  <c r="O25" i="5" s="1"/>
  <c r="M35" i="5"/>
  <c r="L35" i="5"/>
  <c r="K35" i="4"/>
  <c r="K34" i="4"/>
  <c r="N32" i="4"/>
  <c r="H35" i="4"/>
  <c r="H34" i="4"/>
  <c r="E34" i="4"/>
  <c r="O32" i="4"/>
  <c r="C40" i="4"/>
  <c r="Z11" i="24"/>
  <c r="Z15" i="24"/>
  <c r="Z14" i="24"/>
  <c r="Z24" i="22"/>
  <c r="Z42" i="22"/>
  <c r="N60" i="22"/>
  <c r="N56" i="22"/>
  <c r="N50" i="22"/>
  <c r="N44" i="22"/>
  <c r="N42" i="22"/>
  <c r="N34" i="22"/>
  <c r="N30" i="22"/>
  <c r="T14" i="21"/>
  <c r="T21" i="21"/>
  <c r="T23" i="21"/>
  <c r="T38" i="21"/>
  <c r="T40" i="21"/>
  <c r="T42" i="21"/>
  <c r="T44" i="21"/>
  <c r="T46" i="21"/>
  <c r="T48" i="21"/>
  <c r="T50" i="21"/>
  <c r="T52" i="21"/>
  <c r="T54" i="21"/>
  <c r="T56" i="21"/>
  <c r="T58" i="21"/>
  <c r="T24" i="21"/>
  <c r="T26" i="21"/>
  <c r="T28" i="21"/>
  <c r="T30" i="21"/>
  <c r="T32" i="21"/>
  <c r="T34" i="21"/>
  <c r="T36" i="21"/>
  <c r="T16" i="21"/>
  <c r="T18" i="21"/>
  <c r="T9" i="21"/>
  <c r="T12" i="21"/>
  <c r="N12" i="21"/>
  <c r="N13" i="21"/>
  <c r="N20" i="21"/>
  <c r="N23" i="21"/>
  <c r="N38" i="21"/>
  <c r="N39" i="21"/>
  <c r="N42" i="21"/>
  <c r="N43" i="21"/>
  <c r="N46" i="21"/>
  <c r="N47" i="21"/>
  <c r="N50" i="21"/>
  <c r="N51" i="21"/>
  <c r="N54" i="21"/>
  <c r="N55" i="21"/>
  <c r="N58" i="21"/>
  <c r="N59" i="21"/>
  <c r="N26" i="21"/>
  <c r="N27" i="21"/>
  <c r="N30" i="21"/>
  <c r="N31" i="21"/>
  <c r="N34" i="21"/>
  <c r="N35" i="21"/>
  <c r="N15" i="21"/>
  <c r="N18" i="21"/>
  <c r="N19" i="21"/>
  <c r="H23" i="21"/>
  <c r="H38" i="21"/>
  <c r="H42" i="21"/>
  <c r="H46" i="21"/>
  <c r="H50" i="21"/>
  <c r="H54" i="21"/>
  <c r="H58" i="21"/>
  <c r="H27" i="21"/>
  <c r="H31" i="21"/>
  <c r="H35" i="21"/>
  <c r="H12" i="21"/>
  <c r="H18" i="21"/>
  <c r="N9" i="21"/>
  <c r="R9" i="17"/>
  <c r="S55" i="17"/>
  <c r="S28" i="17"/>
  <c r="S20" i="17"/>
  <c r="Y48" i="17"/>
  <c r="X9" i="17"/>
  <c r="M32" i="17"/>
  <c r="J9" i="16"/>
  <c r="Y33" i="16"/>
  <c r="O9" i="16"/>
  <c r="C9" i="16"/>
  <c r="F9" i="16" s="1"/>
  <c r="G17" i="16"/>
  <c r="R9" i="16"/>
  <c r="S17" i="16"/>
  <c r="R14" i="16"/>
  <c r="I9" i="16"/>
  <c r="L9" i="16" s="1"/>
  <c r="M14" i="16"/>
  <c r="Y50" i="15"/>
  <c r="O9" i="15"/>
  <c r="D9" i="15"/>
  <c r="F9" i="15" s="1"/>
  <c r="W9" i="15"/>
  <c r="R43" i="15"/>
  <c r="Y43" i="15" s="1"/>
  <c r="Q9" i="15"/>
  <c r="M39" i="15"/>
  <c r="M36" i="15"/>
  <c r="M34" i="15"/>
  <c r="M35" i="15"/>
  <c r="T9" i="15"/>
  <c r="P9" i="14"/>
  <c r="I9" i="14"/>
  <c r="C9" i="14"/>
  <c r="D9" i="14"/>
  <c r="Y46" i="14"/>
  <c r="M47" i="14"/>
  <c r="Y37" i="14"/>
  <c r="Y42" i="14"/>
  <c r="Y41" i="14"/>
  <c r="O9" i="14"/>
  <c r="V9" i="14"/>
  <c r="T9" i="14"/>
  <c r="Y27" i="14"/>
  <c r="M27" i="14"/>
  <c r="K9" i="14"/>
  <c r="B9" i="14"/>
  <c r="Y42" i="13"/>
  <c r="Y41" i="13"/>
  <c r="Y38" i="13"/>
  <c r="J9" i="13"/>
  <c r="L9" i="13"/>
  <c r="T9" i="13"/>
  <c r="M34" i="13"/>
  <c r="M32" i="13"/>
  <c r="M33" i="13"/>
  <c r="X24" i="13"/>
  <c r="Y24" i="13" s="1"/>
  <c r="M16" i="13"/>
  <c r="D9" i="13"/>
  <c r="M12" i="13"/>
  <c r="B9" i="13"/>
  <c r="M76" i="12"/>
  <c r="G59" i="12"/>
  <c r="M62" i="12"/>
  <c r="X9" i="12"/>
  <c r="Y50" i="12"/>
  <c r="Y34" i="12"/>
  <c r="M39" i="12"/>
  <c r="Y18" i="12"/>
  <c r="Q17" i="11"/>
  <c r="Q23" i="11"/>
  <c r="Q25" i="11"/>
  <c r="Q38" i="11"/>
  <c r="Q37" i="11"/>
  <c r="Q10" i="11"/>
  <c r="I15" i="11"/>
  <c r="I16" i="11"/>
  <c r="I18" i="11"/>
  <c r="I23" i="11"/>
  <c r="I12" i="11"/>
  <c r="Q26" i="10"/>
  <c r="Y36" i="9"/>
  <c r="Y26" i="9"/>
  <c r="Y16" i="9"/>
  <c r="S17" i="9"/>
  <c r="S9" i="9"/>
  <c r="S13" i="9"/>
  <c r="S15" i="9"/>
  <c r="S35" i="9"/>
  <c r="S23" i="9"/>
  <c r="S21" i="9"/>
  <c r="S25" i="9"/>
  <c r="S30" i="9"/>
  <c r="S19" i="9"/>
  <c r="S26" i="9"/>
  <c r="S37" i="9"/>
  <c r="S27" i="9"/>
  <c r="S33" i="9"/>
  <c r="S36" i="9"/>
  <c r="Y9" i="9"/>
  <c r="S12" i="9"/>
  <c r="S11" i="9"/>
  <c r="S31" i="9"/>
  <c r="S29" i="9"/>
  <c r="S34" i="9"/>
  <c r="S32" i="9"/>
  <c r="S28" i="9"/>
  <c r="S24" i="9"/>
  <c r="S22" i="9"/>
  <c r="S20" i="9"/>
  <c r="S18" i="9"/>
  <c r="S14" i="9"/>
  <c r="S10" i="9"/>
  <c r="Y14" i="9"/>
  <c r="S16" i="9"/>
  <c r="Y10" i="9"/>
  <c r="L9" i="9"/>
  <c r="I13" i="6"/>
  <c r="E13" i="6"/>
  <c r="E19" i="6"/>
  <c r="E12" i="6"/>
  <c r="E15" i="6"/>
  <c r="E16" i="6"/>
  <c r="E17" i="6"/>
  <c r="E18" i="6"/>
  <c r="E8" i="6"/>
  <c r="E21" i="6"/>
  <c r="E10" i="6"/>
  <c r="E11" i="6"/>
  <c r="I8" i="6"/>
  <c r="E22" i="6"/>
  <c r="E20" i="6"/>
  <c r="E14" i="6"/>
  <c r="E9" i="6"/>
  <c r="E23" i="6"/>
  <c r="N13" i="5"/>
  <c r="O13" i="5" s="1"/>
  <c r="N28" i="5"/>
  <c r="O28" i="5" s="1"/>
  <c r="N37" i="4"/>
  <c r="N35" i="4"/>
  <c r="M35" i="4"/>
  <c r="M34" i="4"/>
  <c r="N34" i="4"/>
  <c r="L35" i="4"/>
  <c r="L34" i="4"/>
  <c r="O24" i="4"/>
  <c r="O35" i="4" s="1"/>
  <c r="O21" i="4"/>
  <c r="O17" i="4"/>
  <c r="E35" i="4"/>
  <c r="E40" i="4" s="1"/>
  <c r="O19" i="4"/>
  <c r="O37" i="4"/>
  <c r="O13" i="4"/>
  <c r="M15" i="6"/>
  <c r="M11" i="6"/>
  <c r="M8" i="6"/>
  <c r="M18" i="6"/>
  <c r="M17" i="6"/>
  <c r="M16" i="6"/>
  <c r="M9" i="6"/>
  <c r="M13" i="6"/>
  <c r="M21" i="6"/>
  <c r="M14" i="6"/>
  <c r="M22" i="6"/>
  <c r="M19" i="6"/>
  <c r="M23" i="6"/>
  <c r="M12" i="6"/>
  <c r="M20" i="6"/>
  <c r="M10" i="6"/>
  <c r="Q8" i="6"/>
  <c r="M21" i="10"/>
  <c r="O15" i="4"/>
  <c r="O34" i="4"/>
  <c r="I8" i="7"/>
  <c r="E10" i="7"/>
  <c r="E13" i="7"/>
  <c r="E20" i="7"/>
  <c r="E12" i="7"/>
  <c r="E15" i="7"/>
  <c r="E19" i="7"/>
  <c r="E23" i="7"/>
  <c r="E22" i="7"/>
  <c r="E8" i="7"/>
  <c r="E16" i="7"/>
  <c r="E9" i="7"/>
  <c r="E17" i="7"/>
  <c r="E21" i="7"/>
  <c r="E18" i="7"/>
  <c r="E11" i="7"/>
  <c r="M10" i="10"/>
  <c r="M43" i="10"/>
  <c r="M47" i="10"/>
  <c r="M30" i="10"/>
  <c r="M8" i="10"/>
  <c r="M39" i="10"/>
  <c r="M46" i="10"/>
  <c r="M34" i="10"/>
  <c r="M42" i="10"/>
  <c r="M32" i="10"/>
  <c r="M45" i="10"/>
  <c r="M31" i="10"/>
  <c r="M24" i="10"/>
  <c r="M36" i="10"/>
  <c r="M26" i="10"/>
  <c r="M19" i="10"/>
  <c r="M12" i="10"/>
  <c r="M14" i="10"/>
  <c r="M16" i="10"/>
  <c r="M17" i="10"/>
  <c r="M25" i="10"/>
  <c r="M11" i="10"/>
  <c r="M27" i="10"/>
  <c r="M37" i="10"/>
  <c r="M29" i="10"/>
  <c r="M33" i="10"/>
  <c r="M23" i="10"/>
  <c r="M9" i="10"/>
  <c r="M48" i="10"/>
  <c r="M49" i="10"/>
  <c r="M41" i="10"/>
  <c r="M44" i="10"/>
  <c r="M28" i="10"/>
  <c r="M40" i="10"/>
  <c r="M38" i="10"/>
  <c r="M22" i="10"/>
  <c r="M18" i="10"/>
  <c r="M20" i="10"/>
  <c r="M13" i="10"/>
  <c r="M15" i="10"/>
  <c r="Q8" i="10"/>
  <c r="H40" i="4"/>
  <c r="L28" i="12"/>
  <c r="M28" i="12"/>
  <c r="P9" i="12"/>
  <c r="R9" i="12"/>
  <c r="X23" i="14"/>
  <c r="Y23" i="14" s="1"/>
  <c r="H62" i="22"/>
  <c r="H23" i="22"/>
  <c r="H53" i="22"/>
  <c r="H37" i="22"/>
  <c r="H22" i="22"/>
  <c r="H32" i="22"/>
  <c r="H48" i="22"/>
  <c r="N9" i="22"/>
  <c r="H24" i="22"/>
  <c r="H39" i="22"/>
  <c r="H55" i="22"/>
  <c r="H21" i="22"/>
  <c r="H42" i="22"/>
  <c r="H54" i="22"/>
  <c r="H13" i="22"/>
  <c r="H49" i="22"/>
  <c r="H33" i="22"/>
  <c r="H16" i="22"/>
  <c r="H44" i="22"/>
  <c r="H60" i="22"/>
  <c r="H28" i="22"/>
  <c r="H43" i="22"/>
  <c r="H59" i="22"/>
  <c r="H25" i="22"/>
  <c r="H50" i="22"/>
  <c r="N40" i="4"/>
  <c r="Z9" i="21"/>
  <c r="T11" i="21"/>
  <c r="T13" i="21"/>
  <c r="M40" i="4"/>
  <c r="K40" i="4"/>
  <c r="E9" i="11"/>
  <c r="I9" i="11"/>
  <c r="F57" i="12"/>
  <c r="R10" i="13"/>
  <c r="M40" i="15"/>
  <c r="T14" i="24"/>
  <c r="T13" i="24"/>
  <c r="Z9" i="24"/>
  <c r="T9" i="24"/>
  <c r="T11" i="24"/>
  <c r="T10" i="24"/>
  <c r="T12" i="24"/>
  <c r="T15" i="24"/>
  <c r="N9" i="24"/>
  <c r="H12" i="24"/>
  <c r="H10" i="24"/>
  <c r="H13" i="24"/>
  <c r="H9" i="24"/>
  <c r="H11" i="24"/>
  <c r="H15" i="24"/>
  <c r="S58" i="17"/>
  <c r="S52" i="17"/>
  <c r="S53" i="17"/>
  <c r="S38" i="17"/>
  <c r="S9" i="17"/>
  <c r="M28" i="17"/>
  <c r="S36" i="17"/>
  <c r="Y9" i="17"/>
  <c r="S37" i="17"/>
  <c r="S71" i="17"/>
  <c r="S63" i="17"/>
  <c r="S18" i="17"/>
  <c r="S27" i="17"/>
  <c r="S12" i="17"/>
  <c r="S62" i="17"/>
  <c r="S50" i="17"/>
  <c r="S40" i="17"/>
  <c r="S16" i="17"/>
  <c r="S9" i="16"/>
  <c r="G35" i="16"/>
  <c r="S35" i="16"/>
  <c r="G31" i="16"/>
  <c r="G30" i="16"/>
  <c r="G20" i="16"/>
  <c r="G41" i="16"/>
  <c r="S41" i="16"/>
  <c r="S39" i="16"/>
  <c r="G14" i="16"/>
  <c r="G32" i="16"/>
  <c r="G34" i="16"/>
  <c r="G36" i="16"/>
  <c r="X9" i="15"/>
  <c r="R9" i="14"/>
  <c r="S29" i="14"/>
  <c r="L9" i="14"/>
  <c r="S19" i="14"/>
  <c r="S20" i="14"/>
  <c r="S47" i="14"/>
  <c r="S26" i="14"/>
  <c r="L9" i="12"/>
  <c r="G64" i="12"/>
  <c r="G36" i="9"/>
  <c r="G16" i="9"/>
  <c r="G35" i="9"/>
  <c r="G15" i="9"/>
  <c r="G32" i="9"/>
  <c r="G34" i="9"/>
  <c r="G10" i="9"/>
  <c r="G20" i="9"/>
  <c r="G22" i="9"/>
  <c r="G30" i="9"/>
  <c r="G21" i="9"/>
  <c r="G37" i="9"/>
  <c r="G11" i="9"/>
  <c r="G12" i="9"/>
  <c r="G27" i="9"/>
  <c r="G31" i="9"/>
  <c r="G23" i="9"/>
  <c r="G9" i="9"/>
  <c r="G19" i="9"/>
  <c r="G24" i="9"/>
  <c r="L40" i="4"/>
  <c r="S30" i="17"/>
  <c r="S51" i="17"/>
  <c r="S60" i="17"/>
  <c r="S39" i="17"/>
  <c r="S56" i="17"/>
  <c r="S43" i="17"/>
  <c r="S33" i="17"/>
  <c r="S32" i="17"/>
  <c r="S69" i="17"/>
  <c r="S10" i="17"/>
  <c r="S67" i="17"/>
  <c r="S41" i="17"/>
  <c r="S46" i="17"/>
  <c r="S11" i="17"/>
  <c r="S75" i="17"/>
  <c r="S74" i="17"/>
  <c r="S25" i="17"/>
  <c r="S61" i="17"/>
  <c r="S13" i="17"/>
  <c r="S49" i="17"/>
  <c r="S35" i="17"/>
  <c r="S29" i="17"/>
  <c r="S72" i="17"/>
  <c r="S57" i="17"/>
  <c r="S21" i="17"/>
  <c r="S65" i="17"/>
  <c r="S15" i="17"/>
  <c r="S19" i="17"/>
  <c r="S66" i="17"/>
  <c r="S31" i="17"/>
  <c r="S34" i="17"/>
  <c r="G29" i="16"/>
  <c r="G26" i="16"/>
  <c r="G24" i="16"/>
  <c r="G38" i="16"/>
  <c r="G13" i="16"/>
  <c r="G37" i="16"/>
  <c r="G44" i="16"/>
  <c r="M9" i="16"/>
  <c r="G10" i="16"/>
  <c r="G21" i="16"/>
  <c r="G9" i="16"/>
  <c r="G23" i="16"/>
  <c r="G27" i="16"/>
  <c r="G12" i="16"/>
  <c r="G16" i="16"/>
  <c r="G19" i="16"/>
  <c r="G11" i="16"/>
  <c r="G40" i="16"/>
  <c r="G42" i="16"/>
  <c r="G18" i="16"/>
  <c r="G28" i="16"/>
  <c r="S26" i="16"/>
  <c r="G43" i="16"/>
  <c r="G39" i="16"/>
  <c r="G22" i="16"/>
  <c r="G15" i="16"/>
  <c r="G33" i="16"/>
  <c r="Y14" i="16"/>
  <c r="S14" i="16"/>
  <c r="S19" i="16"/>
  <c r="S44" i="16"/>
  <c r="S23" i="16"/>
  <c r="S29" i="16"/>
  <c r="S34" i="16"/>
  <c r="S22" i="16"/>
  <c r="S37" i="16"/>
  <c r="S24" i="16"/>
  <c r="S31" i="16"/>
  <c r="S13" i="16"/>
  <c r="S30" i="16"/>
  <c r="S40" i="16"/>
  <c r="S32" i="16"/>
  <c r="S38" i="16"/>
  <c r="S28" i="16"/>
  <c r="S27" i="16"/>
  <c r="S12" i="16"/>
  <c r="S43" i="16"/>
  <c r="S18" i="16"/>
  <c r="S21" i="16"/>
  <c r="S20" i="16"/>
  <c r="S36" i="16"/>
  <c r="S10" i="16"/>
  <c r="S25" i="16"/>
  <c r="S33" i="16"/>
  <c r="S42" i="16"/>
  <c r="S15" i="16"/>
  <c r="S11" i="16"/>
  <c r="S16" i="16"/>
  <c r="R9" i="15"/>
  <c r="S24" i="15"/>
  <c r="S36" i="15"/>
  <c r="S46" i="15"/>
  <c r="S55" i="15"/>
  <c r="S49" i="15"/>
  <c r="S9" i="15"/>
  <c r="S48" i="15"/>
  <c r="S45" i="15"/>
  <c r="S33" i="15"/>
  <c r="S43" i="15"/>
  <c r="S38" i="15"/>
  <c r="S54" i="15"/>
  <c r="S10" i="15"/>
  <c r="S26" i="15"/>
  <c r="S12" i="15"/>
  <c r="S21" i="15"/>
  <c r="S40" i="15"/>
  <c r="S28" i="15"/>
  <c r="S31" i="15"/>
  <c r="S44" i="15"/>
  <c r="S47" i="15"/>
  <c r="S39" i="15"/>
  <c r="S16" i="15"/>
  <c r="S53" i="15"/>
  <c r="S45" i="14"/>
  <c r="F9" i="14"/>
  <c r="G38" i="14" s="1"/>
  <c r="S57" i="14"/>
  <c r="S13" i="14"/>
  <c r="S59" i="14"/>
  <c r="X9" i="14"/>
  <c r="Y9" i="14" s="1"/>
  <c r="G12" i="14"/>
  <c r="G57" i="14"/>
  <c r="F9" i="13"/>
  <c r="G21" i="13"/>
  <c r="G15" i="13"/>
  <c r="G49" i="12"/>
  <c r="G17" i="12"/>
  <c r="G56" i="12"/>
  <c r="G44" i="12"/>
  <c r="G54" i="12"/>
  <c r="G30" i="12"/>
  <c r="G28" i="12"/>
  <c r="G71" i="12"/>
  <c r="G35" i="12"/>
  <c r="G26" i="12"/>
  <c r="G61" i="12"/>
  <c r="G9" i="12"/>
  <c r="G19" i="12"/>
  <c r="G16" i="12"/>
  <c r="G50" i="12"/>
  <c r="G53" i="12"/>
  <c r="G11" i="12"/>
  <c r="G74" i="12"/>
  <c r="G12" i="12"/>
  <c r="G51" i="12"/>
  <c r="G24" i="12"/>
  <c r="G33" i="12"/>
  <c r="G68" i="12"/>
  <c r="G76" i="12"/>
  <c r="G43" i="12"/>
  <c r="G77" i="12"/>
  <c r="G45" i="12"/>
  <c r="G37" i="12"/>
  <c r="G40" i="12"/>
  <c r="G32" i="12"/>
  <c r="G27" i="12"/>
  <c r="M9" i="12"/>
  <c r="G55" i="12"/>
  <c r="G72" i="12"/>
  <c r="G58" i="12"/>
  <c r="G67" i="12"/>
  <c r="G38" i="12"/>
  <c r="G13" i="12"/>
  <c r="G10" i="12"/>
  <c r="G18" i="12"/>
  <c r="G15" i="12"/>
  <c r="G29" i="12"/>
  <c r="G23" i="12"/>
  <c r="G36" i="12"/>
  <c r="G48" i="12"/>
  <c r="G52" i="12"/>
  <c r="G25" i="12"/>
  <c r="G34" i="12"/>
  <c r="G42" i="12"/>
  <c r="G39" i="12"/>
  <c r="G14" i="12"/>
  <c r="G47" i="12"/>
  <c r="G20" i="12"/>
  <c r="G69" i="12"/>
  <c r="G75" i="12"/>
  <c r="G66" i="12"/>
  <c r="G31" i="12"/>
  <c r="G73" i="12"/>
  <c r="G22" i="12"/>
  <c r="G21" i="12"/>
  <c r="G63" i="12"/>
  <c r="G62" i="12"/>
  <c r="G70" i="12"/>
  <c r="G46" i="12"/>
  <c r="G41" i="12"/>
  <c r="G60" i="12"/>
  <c r="G65" i="12"/>
  <c r="O40" i="4"/>
  <c r="M57" i="12"/>
  <c r="G57" i="12"/>
  <c r="Y10" i="13"/>
  <c r="S69" i="12"/>
  <c r="S74" i="12"/>
  <c r="S68" i="12"/>
  <c r="S23" i="12"/>
  <c r="S15" i="12"/>
  <c r="S76" i="12"/>
  <c r="S10" i="12"/>
  <c r="S36" i="12"/>
  <c r="S40" i="12"/>
  <c r="S24" i="12"/>
  <c r="S56" i="12"/>
  <c r="S33" i="12"/>
  <c r="S19" i="12"/>
  <c r="S77" i="12"/>
  <c r="S63" i="12"/>
  <c r="S13" i="12"/>
  <c r="S11" i="12"/>
  <c r="S65" i="12"/>
  <c r="S46" i="12"/>
  <c r="S51" i="12"/>
  <c r="S58" i="12"/>
  <c r="S26" i="12"/>
  <c r="S62" i="12"/>
  <c r="S64" i="12"/>
  <c r="S72" i="12"/>
  <c r="Y9" i="12"/>
  <c r="S32" i="12"/>
  <c r="S34" i="12"/>
  <c r="S67" i="12"/>
  <c r="S54" i="12"/>
  <c r="S29" i="12"/>
  <c r="S21" i="12"/>
  <c r="S16" i="12"/>
  <c r="S57" i="12"/>
  <c r="S71" i="12"/>
  <c r="S25" i="12"/>
  <c r="S38" i="12"/>
  <c r="S28" i="12"/>
  <c r="S49" i="12"/>
  <c r="S47" i="12"/>
  <c r="S22" i="12"/>
  <c r="S59" i="12"/>
  <c r="S12" i="12"/>
  <c r="S42" i="12"/>
  <c r="S50" i="12"/>
  <c r="S44" i="12"/>
  <c r="S20" i="12"/>
  <c r="S27" i="12"/>
  <c r="S35" i="12"/>
  <c r="S9" i="12"/>
  <c r="S37" i="12"/>
  <c r="S75" i="12"/>
  <c r="S41" i="12"/>
  <c r="S48" i="12"/>
  <c r="S43" i="12"/>
  <c r="S52" i="12"/>
  <c r="S53" i="12"/>
  <c r="S66" i="12"/>
  <c r="S61" i="12"/>
  <c r="S18" i="12"/>
  <c r="S39" i="12"/>
  <c r="S17" i="12"/>
  <c r="S45" i="12"/>
  <c r="S31" i="12"/>
  <c r="S30" i="12"/>
  <c r="S60" i="12"/>
  <c r="S73" i="12"/>
  <c r="S70" i="12"/>
  <c r="S14" i="12"/>
  <c r="S55" i="12"/>
  <c r="S34" i="15"/>
  <c r="S23" i="15"/>
  <c r="S22" i="15"/>
  <c r="S17" i="15"/>
  <c r="S15" i="15"/>
  <c r="S30" i="15"/>
  <c r="S20" i="15"/>
  <c r="S14" i="15"/>
  <c r="S11" i="15"/>
  <c r="S41" i="15"/>
  <c r="S27" i="15"/>
  <c r="S18" i="15"/>
  <c r="S52" i="15"/>
  <c r="S42" i="15"/>
  <c r="S32" i="15"/>
  <c r="S50" i="15"/>
  <c r="S35" i="15"/>
  <c r="S29" i="15"/>
  <c r="S13" i="15"/>
  <c r="S51" i="15"/>
  <c r="S25" i="15"/>
  <c r="S37" i="15"/>
  <c r="S19" i="15"/>
  <c r="Y9" i="15"/>
  <c r="S51" i="14"/>
  <c r="S55" i="14"/>
  <c r="S53" i="14"/>
  <c r="S60" i="14"/>
  <c r="S17" i="14"/>
  <c r="S22" i="14"/>
  <c r="S38" i="14"/>
  <c r="S15" i="14"/>
  <c r="S39" i="14"/>
  <c r="S9" i="14"/>
  <c r="S31" i="14"/>
  <c r="S33" i="14"/>
  <c r="S23" i="14"/>
  <c r="S34" i="14"/>
  <c r="S25" i="14"/>
  <c r="S21" i="14"/>
  <c r="S49" i="14"/>
  <c r="S14" i="14"/>
  <c r="S52" i="14"/>
  <c r="S56" i="14"/>
  <c r="S40" i="14"/>
  <c r="S44" i="14"/>
  <c r="S16" i="14"/>
  <c r="S35" i="14"/>
  <c r="S37" i="14"/>
  <c r="S50" i="14"/>
  <c r="S10" i="14"/>
  <c r="S58" i="14"/>
  <c r="S30" i="14"/>
  <c r="S32" i="14"/>
  <c r="S18" i="14"/>
  <c r="S12" i="14"/>
  <c r="S46" i="14"/>
  <c r="S27" i="14"/>
  <c r="S11" i="14"/>
  <c r="S42" i="14"/>
  <c r="S54" i="14"/>
  <c r="S41" i="14"/>
  <c r="S36" i="14"/>
  <c r="S43" i="14"/>
  <c r="S24" i="14"/>
  <c r="S28" i="14"/>
  <c r="S48" i="14"/>
  <c r="G31" i="14"/>
  <c r="G42" i="14"/>
  <c r="G53" i="14"/>
  <c r="G32" i="14"/>
  <c r="G13" i="13"/>
  <c r="G32" i="13"/>
  <c r="G38" i="13"/>
  <c r="G26" i="13"/>
  <c r="G30" i="13"/>
  <c r="G12" i="13"/>
  <c r="G17" i="13"/>
  <c r="G40" i="13"/>
  <c r="G34" i="13"/>
  <c r="G9" i="13"/>
  <c r="G33" i="13"/>
  <c r="G39" i="13"/>
  <c r="G9" i="14"/>
  <c r="G49" i="14"/>
  <c r="G19" i="14"/>
  <c r="G25" i="14"/>
  <c r="G34" i="14"/>
  <c r="G13" i="14"/>
  <c r="G15" i="14"/>
  <c r="G23" i="14"/>
  <c r="G28" i="14"/>
  <c r="G22" i="14"/>
  <c r="G18" i="14"/>
  <c r="G60" i="14"/>
  <c r="G51" i="14"/>
  <c r="G21" i="14"/>
  <c r="G24" i="14"/>
  <c r="G36" i="14"/>
  <c r="G58" i="14"/>
  <c r="G29" i="14"/>
  <c r="G52" i="14"/>
  <c r="G27" i="14"/>
  <c r="G55" i="14"/>
  <c r="G54" i="14"/>
  <c r="G40" i="14"/>
  <c r="G47" i="14"/>
  <c r="G14" i="14"/>
  <c r="G41" i="14"/>
  <c r="G50" i="14"/>
  <c r="G26" i="14"/>
  <c r="G17" i="14"/>
  <c r="G59" i="14"/>
  <c r="G30" i="14"/>
  <c r="G37" i="14"/>
  <c r="G43" i="14"/>
  <c r="G46" i="14"/>
  <c r="G16" i="14"/>
  <c r="G48" i="14"/>
  <c r="G33" i="14"/>
  <c r="G22" i="13"/>
  <c r="G25" i="13"/>
  <c r="G16" i="13"/>
  <c r="G27" i="13"/>
  <c r="G10" i="13"/>
  <c r="G11" i="13"/>
  <c r="G24" i="13"/>
  <c r="G20" i="13"/>
  <c r="G42" i="13"/>
  <c r="G36" i="13"/>
  <c r="G28" i="13"/>
  <c r="G29" i="13"/>
  <c r="G18" i="13"/>
  <c r="G31" i="13"/>
  <c r="M9" i="13"/>
  <c r="G23" i="13"/>
  <c r="G41" i="13"/>
  <c r="G37" i="13"/>
  <c r="G35" i="13"/>
  <c r="G19" i="13"/>
  <c r="G10" i="15" l="1"/>
  <c r="G35" i="15"/>
  <c r="G42" i="15"/>
  <c r="G39" i="15"/>
  <c r="G11" i="15"/>
  <c r="G32" i="15"/>
  <c r="G54" i="15"/>
  <c r="G28" i="15"/>
  <c r="G47" i="15"/>
  <c r="G34" i="15"/>
  <c r="G15" i="15"/>
  <c r="G53" i="15"/>
  <c r="G55" i="15"/>
  <c r="G20" i="15"/>
  <c r="G50" i="15"/>
  <c r="G52" i="15"/>
  <c r="G49" i="15"/>
  <c r="G37" i="15"/>
  <c r="G12" i="15"/>
  <c r="G23" i="15"/>
  <c r="G14" i="15"/>
  <c r="G27" i="15"/>
  <c r="G33" i="15"/>
  <c r="G13" i="15"/>
  <c r="G16" i="15"/>
  <c r="G24" i="15"/>
  <c r="G18" i="15"/>
  <c r="G41" i="15"/>
  <c r="G36" i="15"/>
  <c r="G17" i="15"/>
  <c r="G45" i="15"/>
  <c r="G9" i="15"/>
  <c r="G30" i="15"/>
  <c r="G31" i="15"/>
  <c r="M9" i="15"/>
  <c r="G21" i="15"/>
  <c r="G22" i="15"/>
  <c r="G19" i="15"/>
  <c r="G26" i="15"/>
  <c r="G29" i="15"/>
  <c r="G44" i="15"/>
  <c r="G25" i="15"/>
  <c r="G38" i="15"/>
  <c r="G51" i="15"/>
  <c r="G40" i="15"/>
  <c r="G43" i="15"/>
  <c r="G46" i="15"/>
  <c r="G48" i="15"/>
  <c r="G39" i="14"/>
  <c r="G45" i="14"/>
  <c r="G11" i="14"/>
  <c r="G56" i="14"/>
  <c r="G44" i="14"/>
  <c r="G20" i="14"/>
  <c r="G35" i="14"/>
  <c r="M9" i="14"/>
  <c r="S22" i="17"/>
  <c r="S70" i="17"/>
  <c r="S17" i="17"/>
  <c r="S73" i="17"/>
  <c r="S44" i="17"/>
  <c r="S26" i="17"/>
  <c r="S23" i="17"/>
  <c r="S14" i="17"/>
  <c r="S54" i="17"/>
  <c r="S59" i="17"/>
  <c r="S45" i="17"/>
  <c r="S64" i="17"/>
  <c r="S68" i="17"/>
  <c r="S76" i="17"/>
  <c r="S24" i="17"/>
  <c r="S42" i="17"/>
  <c r="S48" i="17"/>
  <c r="S47" i="17"/>
  <c r="E40" i="5"/>
  <c r="O34" i="5"/>
  <c r="L34" i="5"/>
  <c r="L40" i="5" s="1"/>
  <c r="H34" i="5"/>
  <c r="H40" i="5" s="1"/>
  <c r="R9" i="8"/>
  <c r="U9" i="13"/>
  <c r="X9" i="13" s="1"/>
  <c r="M9" i="9"/>
  <c r="G18" i="9"/>
  <c r="G13" i="9"/>
  <c r="G17" i="9"/>
  <c r="E43" i="10"/>
  <c r="E37" i="10"/>
  <c r="E21" i="10"/>
  <c r="H31" i="22"/>
  <c r="H30" i="22"/>
  <c r="H14" i="22"/>
  <c r="H29" i="22"/>
  <c r="H41" i="22"/>
  <c r="H20" i="22"/>
  <c r="H34" i="22"/>
  <c r="N34" i="5"/>
  <c r="T10" i="21"/>
  <c r="M34" i="5"/>
  <c r="M40" i="5" s="1"/>
  <c r="K34" i="5"/>
  <c r="K40" i="5" s="1"/>
  <c r="E34" i="5"/>
  <c r="F9" i="8"/>
  <c r="M42" i="12"/>
  <c r="Y24" i="12"/>
  <c r="P9" i="13"/>
  <c r="R9" i="13" s="1"/>
  <c r="F10" i="14"/>
  <c r="F14" i="13"/>
  <c r="Y26" i="15"/>
  <c r="M18" i="8"/>
  <c r="Z61" i="21"/>
  <c r="Z37" i="21"/>
  <c r="Z45" i="21"/>
  <c r="Z53" i="21"/>
  <c r="Z25" i="21"/>
  <c r="Z33" i="21"/>
  <c r="Z19" i="21"/>
  <c r="Q27" i="11"/>
  <c r="I12" i="10"/>
  <c r="I22" i="10"/>
  <c r="I29" i="10"/>
  <c r="Q14" i="10"/>
  <c r="Q19" i="10"/>
  <c r="Q37" i="10"/>
  <c r="D9" i="17"/>
  <c r="F9" i="17" s="1"/>
  <c r="V9" i="16"/>
  <c r="X9" i="16" s="1"/>
  <c r="Y9" i="16" s="1"/>
  <c r="X71" i="17"/>
  <c r="Y71" i="17" s="1"/>
  <c r="N32" i="5"/>
  <c r="E13" i="10"/>
  <c r="E23" i="10"/>
  <c r="F25" i="16"/>
  <c r="N52" i="22"/>
  <c r="N40" i="22"/>
  <c r="N32" i="22"/>
  <c r="N24" i="22"/>
  <c r="N22" i="22"/>
  <c r="N12" i="22"/>
  <c r="S21" i="13" l="1"/>
  <c r="S41" i="13"/>
  <c r="S32" i="13"/>
  <c r="S15" i="13"/>
  <c r="S19" i="13"/>
  <c r="S14" i="13"/>
  <c r="S17" i="13"/>
  <c r="S11" i="13"/>
  <c r="S23" i="13"/>
  <c r="S22" i="13"/>
  <c r="S35" i="13"/>
  <c r="S9" i="13"/>
  <c r="S25" i="13"/>
  <c r="S29" i="13"/>
  <c r="S12" i="13"/>
  <c r="S38" i="13"/>
  <c r="S40" i="13"/>
  <c r="S37" i="13"/>
  <c r="S30" i="13"/>
  <c r="S26" i="13"/>
  <c r="S36" i="13"/>
  <c r="S39" i="13"/>
  <c r="S34" i="13"/>
  <c r="S18" i="13"/>
  <c r="Y9" i="13"/>
  <c r="S27" i="13"/>
  <c r="S16" i="13"/>
  <c r="S20" i="13"/>
  <c r="S24" i="13"/>
  <c r="S33" i="13"/>
  <c r="S28" i="13"/>
  <c r="S13" i="13"/>
  <c r="S31" i="13"/>
  <c r="S42" i="13"/>
  <c r="S10" i="13"/>
  <c r="M25" i="16"/>
  <c r="G25" i="16"/>
  <c r="G35" i="17"/>
  <c r="G22" i="17"/>
  <c r="G67" i="17"/>
  <c r="G73" i="17"/>
  <c r="G64" i="17"/>
  <c r="G31" i="17"/>
  <c r="G46" i="17"/>
  <c r="G52" i="17"/>
  <c r="G17" i="17"/>
  <c r="G54" i="17"/>
  <c r="G68" i="17"/>
  <c r="G19" i="17"/>
  <c r="G70" i="17"/>
  <c r="G41" i="17"/>
  <c r="G53" i="17"/>
  <c r="G34" i="17"/>
  <c r="G27" i="17"/>
  <c r="G66" i="17"/>
  <c r="G36" i="17"/>
  <c r="G61" i="17"/>
  <c r="G71" i="17"/>
  <c r="G45" i="17"/>
  <c r="G30" i="17"/>
  <c r="G25" i="17"/>
  <c r="G21" i="17"/>
  <c r="G76" i="17"/>
  <c r="G12" i="17"/>
  <c r="M9" i="17"/>
  <c r="G60" i="17"/>
  <c r="G15" i="17"/>
  <c r="G33" i="17"/>
  <c r="G29" i="17"/>
  <c r="G51" i="17"/>
  <c r="G65" i="17"/>
  <c r="G55" i="17"/>
  <c r="G39" i="17"/>
  <c r="G16" i="17"/>
  <c r="G24" i="17"/>
  <c r="G26" i="17"/>
  <c r="G72" i="17"/>
  <c r="G23" i="17"/>
  <c r="G58" i="17"/>
  <c r="G37" i="17"/>
  <c r="G56" i="17"/>
  <c r="G74" i="17"/>
  <c r="G47" i="17"/>
  <c r="G18" i="17"/>
  <c r="G50" i="17"/>
  <c r="G43" i="17"/>
  <c r="G9" i="17"/>
  <c r="G32" i="17"/>
  <c r="G13" i="17"/>
  <c r="G20" i="17"/>
  <c r="G63" i="17"/>
  <c r="G59" i="17"/>
  <c r="G57" i="17"/>
  <c r="G40" i="17"/>
  <c r="G49" i="17"/>
  <c r="G48" i="17"/>
  <c r="G10" i="17"/>
  <c r="G62" i="17"/>
  <c r="G28" i="17"/>
  <c r="G38" i="17"/>
  <c r="G11" i="17"/>
  <c r="G69" i="17"/>
  <c r="G42" i="17"/>
  <c r="G44" i="17"/>
  <c r="G75" i="17"/>
  <c r="G14" i="17"/>
  <c r="M10" i="14"/>
  <c r="G10" i="14"/>
  <c r="G16" i="8"/>
  <c r="G29" i="8"/>
  <c r="G20" i="8"/>
  <c r="G18" i="8"/>
  <c r="G32" i="8"/>
  <c r="G27" i="8"/>
  <c r="G19" i="8"/>
  <c r="G33" i="8"/>
  <c r="G21" i="8"/>
  <c r="G15" i="8"/>
  <c r="G34" i="8"/>
  <c r="G14" i="8"/>
  <c r="G30" i="8"/>
  <c r="G12" i="8"/>
  <c r="G13" i="8"/>
  <c r="G31" i="8"/>
  <c r="G36" i="8"/>
  <c r="G25" i="8"/>
  <c r="G26" i="8"/>
  <c r="M9" i="8"/>
  <c r="G23" i="8"/>
  <c r="G11" i="8"/>
  <c r="G37" i="8"/>
  <c r="G28" i="8"/>
  <c r="G10" i="8"/>
  <c r="G17" i="8"/>
  <c r="G35" i="8"/>
  <c r="G24" i="8"/>
  <c r="G22" i="8"/>
  <c r="G9" i="8"/>
  <c r="S27" i="8"/>
  <c r="S20" i="8"/>
  <c r="S23" i="8"/>
  <c r="S28" i="8"/>
  <c r="S11" i="8"/>
  <c r="S19" i="8"/>
  <c r="S26" i="8"/>
  <c r="S35" i="8"/>
  <c r="S15" i="8"/>
  <c r="S17" i="8"/>
  <c r="S34" i="8"/>
  <c r="S25" i="8"/>
  <c r="S29" i="8"/>
  <c r="Y9" i="8"/>
  <c r="S14" i="8"/>
  <c r="S12" i="8"/>
  <c r="S18" i="8"/>
  <c r="S31" i="8"/>
  <c r="S30" i="8"/>
  <c r="S13" i="8"/>
  <c r="S24" i="8"/>
  <c r="S16" i="8"/>
  <c r="S33" i="8"/>
  <c r="S22" i="8"/>
  <c r="S9" i="8"/>
  <c r="S10" i="8"/>
  <c r="S21" i="8"/>
  <c r="S36" i="8"/>
  <c r="S32" i="8"/>
  <c r="S37" i="8"/>
  <c r="O32" i="5"/>
  <c r="N37" i="5"/>
  <c r="N35" i="5"/>
  <c r="N40" i="5" s="1"/>
  <c r="M14" i="13"/>
  <c r="G14" i="13"/>
  <c r="O37" i="5" l="1"/>
  <c r="O35" i="5"/>
  <c r="O40" i="5" s="1"/>
</calcChain>
</file>

<file path=xl/sharedStrings.xml><?xml version="1.0" encoding="utf-8"?>
<sst xmlns="http://schemas.openxmlformats.org/spreadsheetml/2006/main" count="1565" uniqueCount="460">
  <si>
    <t>Fuente: Empresas Aéreas Archivo Origen-Destino, Tráfico de Aerotaxis, Tráfico de Vuelos Charter.  *: Variación superior al 500%</t>
  </si>
  <si>
    <t xml:space="preserve">Información provisional. </t>
  </si>
  <si>
    <t>Variación Acumulada %</t>
  </si>
  <si>
    <t>Variación Mensual %</t>
  </si>
  <si>
    <t>Información acumulada</t>
  </si>
  <si>
    <t>Marzo</t>
  </si>
  <si>
    <t>Febrero</t>
  </si>
  <si>
    <t>Enero</t>
  </si>
  <si>
    <t>Diciembre</t>
  </si>
  <si>
    <t>Noviembre</t>
  </si>
  <si>
    <t>Octubre</t>
  </si>
  <si>
    <t>Septiembre</t>
  </si>
  <si>
    <t>Agosto</t>
  </si>
  <si>
    <t>Julio</t>
  </si>
  <si>
    <t>Junio</t>
  </si>
  <si>
    <t xml:space="preserve">Mayo </t>
  </si>
  <si>
    <t>Abril</t>
  </si>
  <si>
    <t>Total</t>
  </si>
  <si>
    <t>Llegados</t>
  </si>
  <si>
    <t>Salidos</t>
  </si>
  <si>
    <t>Regular + No Regular</t>
  </si>
  <si>
    <t>No Regular</t>
  </si>
  <si>
    <t>Regular</t>
  </si>
  <si>
    <t>PERIODO</t>
  </si>
  <si>
    <t>TOTAL</t>
  </si>
  <si>
    <t>I N T E R N A C I O N A L</t>
  </si>
  <si>
    <t xml:space="preserve">   N A C I O N A L</t>
  </si>
  <si>
    <t>Cuadro 1.1A Comportamiento del transporte aéreo regular y no regular - Pasajeros</t>
  </si>
  <si>
    <t>Ir al Indice</t>
  </si>
  <si>
    <t>Incluye la carga y el correo.</t>
  </si>
  <si>
    <t>Fuente: Empresas Aéreas Archivo Tráfico por Equipo, Tráfico de Aerotaxis, Tráfico de Vuelos Charter</t>
  </si>
  <si>
    <t>Llegada</t>
  </si>
  <si>
    <t>Salida</t>
  </si>
  <si>
    <t>Cuadro 1.1B Comportamiento del transporte aéreo regular y no regular - Carga (ton)</t>
  </si>
  <si>
    <t>% Var.</t>
  </si>
  <si>
    <t>% PART</t>
  </si>
  <si>
    <t>Comparativo acumulado</t>
  </si>
  <si>
    <t>Comparativo mensual</t>
  </si>
  <si>
    <t>EMPRESA</t>
  </si>
  <si>
    <t>Operación regular y no regular</t>
  </si>
  <si>
    <t xml:space="preserve">Cuadro 1.2 Pasajeros nacionales por empresa </t>
  </si>
  <si>
    <t>Fuente: Empresas Aéreas Archivo Origen-Destino, tráfico de vuelos charter, tráfico de aerotaxis.</t>
  </si>
  <si>
    <t xml:space="preserve">Cuadro 1.3 Carga nacional por empresa </t>
  </si>
  <si>
    <t>Fuente: Empresas Aéreas, Archivos Origen-Destino, Tráfico por Equipo, Tráfico de Aerotaixs.</t>
  </si>
  <si>
    <t xml:space="preserve">Información provisional. *: Variación superior a 500%   </t>
  </si>
  <si>
    <t>Aerolínea</t>
  </si>
  <si>
    <t>Operación Regular y no regular</t>
  </si>
  <si>
    <t>Cuadro 1.4 Pasajeros Internacionales por Empresa</t>
  </si>
  <si>
    <t>Cuadro 1.5 Carga Internacional por Empresa</t>
  </si>
  <si>
    <t>Empresas Aéreas Archivo Origen-Destino, Tráfico de Vuelos Charter, Tráfico de Aerotaxis.</t>
  </si>
  <si>
    <t xml:space="preserve">Información provisional . Fuente: </t>
  </si>
  <si>
    <t>*</t>
  </si>
  <si>
    <t xml:space="preserve">TOTAL </t>
  </si>
  <si>
    <t>RUTA</t>
  </si>
  <si>
    <t>Cuadro 1.6 Pasajeros nacionales por principales rutas</t>
  </si>
  <si>
    <t>Fuente: Empresas aéreas, archivo origen-destino, tráfico de aerotaxis, tráfico de vuelos charter.</t>
  </si>
  <si>
    <t>Información provisional . Carga: Incluye el correo.</t>
  </si>
  <si>
    <t>Cuadro 1.7 Carga nacional por principales rutas</t>
  </si>
  <si>
    <t>Fuente: Empresas Aéreas: Archivos Origen-Destno, Tráfico de Aerotaxis, Tráfico de Vuelos Charter.</t>
  </si>
  <si>
    <t>OTROS</t>
  </si>
  <si>
    <t>ISLAS CARIBE</t>
  </si>
  <si>
    <t>CENTRO AMÉRICA</t>
  </si>
  <si>
    <t>EUROPA</t>
  </si>
  <si>
    <t>SURAMERICA</t>
  </si>
  <si>
    <t>NORTEAMÉRICA</t>
  </si>
  <si>
    <t>Mercado - Ruta</t>
  </si>
  <si>
    <t>Cuadro 1.8 Pasajeros internacionales por principales rutas</t>
  </si>
  <si>
    <t>Continente - País</t>
  </si>
  <si>
    <t>Incluye operación Regular y no regular</t>
  </si>
  <si>
    <t>Cuadro 1.8B Pasajeros Internacionales por Continente y País</t>
  </si>
  <si>
    <t>Fuente: Empresas Aéreas</t>
  </si>
  <si>
    <t>Mercado - Empresa</t>
  </si>
  <si>
    <t>Cuadro 1.8C Pasajeros Internacionales por Mercado y Empresa</t>
  </si>
  <si>
    <t>Cuadro 1.9 Carga internacional por principales rutas</t>
  </si>
  <si>
    <t>Mercado - País</t>
  </si>
  <si>
    <t>Cuadro 1.9B Carga Internacional por Mercado y País</t>
  </si>
  <si>
    <t>Cuadro 1.9C Carga Internacional por Mercado y Empresa</t>
  </si>
  <si>
    <t>Aeronáutica Civil de Colombia</t>
  </si>
  <si>
    <t>Oficina de Transporte Aéreo</t>
  </si>
  <si>
    <t>Grupo de Estudios Sectoriales</t>
  </si>
  <si>
    <t xml:space="preserve">Indice </t>
  </si>
  <si>
    <t>Novedades</t>
  </si>
  <si>
    <t xml:space="preserve">Cuadro 1.1A </t>
  </si>
  <si>
    <t>Comportamiento del Transporte aéreo regular y no regular - Pasajeros</t>
  </si>
  <si>
    <t xml:space="preserve">Cuadro 1.1B </t>
  </si>
  <si>
    <t>Comportamiento del Transporte aéreo regular y no regular - Carga</t>
  </si>
  <si>
    <t xml:space="preserve">Cuadro 1.2 </t>
  </si>
  <si>
    <t>Pasajeros Nacionales por empresa</t>
  </si>
  <si>
    <t>Cuadro 1.3</t>
  </si>
  <si>
    <t xml:space="preserve">Carga nacional por empresa </t>
  </si>
  <si>
    <t>Cuadro 1.4</t>
  </si>
  <si>
    <t xml:space="preserve">Pasajeros Internacionales por empresa </t>
  </si>
  <si>
    <t>Cuadro 1.5</t>
  </si>
  <si>
    <t>Carga internacional por empresa</t>
  </si>
  <si>
    <t>Cuadro 1.6</t>
  </si>
  <si>
    <t xml:space="preserve">Pasajeros Nacionales por principales rutas </t>
  </si>
  <si>
    <t xml:space="preserve">Cuadro 1.7 </t>
  </si>
  <si>
    <t>Carga nacional por principales rutas</t>
  </si>
  <si>
    <t>Cuadro 1.8</t>
  </si>
  <si>
    <t xml:space="preserve">Pasajeros internacionales por principales rutas </t>
  </si>
  <si>
    <t>Cuadro 1.8B</t>
  </si>
  <si>
    <t>Pasajeros internacionales por mercado y país</t>
  </si>
  <si>
    <t>Cuadro 1.8C</t>
  </si>
  <si>
    <t>Pasajeros internacionales por mercado y empresa</t>
  </si>
  <si>
    <t>Cuadro 1.9</t>
  </si>
  <si>
    <t>Carga internacional por principales rutas - Regular y no regular</t>
  </si>
  <si>
    <t>Cuadro 1.9B</t>
  </si>
  <si>
    <t>Carga internacional  por mercado y país</t>
  </si>
  <si>
    <t>Cuadro 1.9C</t>
  </si>
  <si>
    <t>Carga internacional  por mercado y empresa</t>
  </si>
  <si>
    <t>Edición</t>
  </si>
  <si>
    <t>Estadístico Grupo de Estudios Sectoriales</t>
  </si>
  <si>
    <t>juan.torres@aerocivil.gov.co</t>
  </si>
  <si>
    <t>Novedades.:</t>
  </si>
  <si>
    <t>A partir del mes de enero de 2011, el boletín de origen-destino, contendrá información de transporte regular y transporte no regular.</t>
  </si>
  <si>
    <t>Transporte Regular:</t>
  </si>
  <si>
    <t>Comprende la operación comercial sujeta a horarios e itinerarios. Las empresas reportan esta operación conforme al contrato de transporte y la red de rutas de la empresa en el archivo origen-destino.</t>
  </si>
  <si>
    <t>Transporte No Regular:</t>
  </si>
  <si>
    <t>Comprende la operación comercial que no está sujeta a horarios e itinerarios. Esta operación esta compuesta por los vuelos adicionales, los vuelos charter y las empresas de taxi aéreo.</t>
  </si>
  <si>
    <t>En el caso del transporte de pasajeros la operación no regular también incluye los pasajeros transportados por las empresas exclusivas de carga (Tráfico doméstico).</t>
  </si>
  <si>
    <t>Cuadro 1.10</t>
  </si>
  <si>
    <t>Cuadro 1.11</t>
  </si>
  <si>
    <t>Cuadro 1.12</t>
  </si>
  <si>
    <t>Cuadro 1.13</t>
  </si>
  <si>
    <t>Cuadro 1.10 Pasajeros nacionales por Aeropuerto</t>
  </si>
  <si>
    <t>Ciudad</t>
  </si>
  <si>
    <t>Aeropuerto</t>
  </si>
  <si>
    <t>Nota: No incluye los pasajeros en tránsito, ni pasajeros en conexión.</t>
  </si>
  <si>
    <t>Cuadro 1.11 Carga nacional por Aeropuerto</t>
  </si>
  <si>
    <t>Nota: No incluye carga en tránsito. La carga Incluye el correo.</t>
  </si>
  <si>
    <t>Cuadro 1.12 Pasajeros internacionales por Aeropuerto</t>
  </si>
  <si>
    <t>Cuadro 1.13 Carga internacional por aeropuerto</t>
  </si>
  <si>
    <t>Pasajeros nacionales por aeropuerto</t>
  </si>
  <si>
    <t>Carga doméstica por aeropuerto</t>
  </si>
  <si>
    <t>Pasajeros internacionales por aeropuerto</t>
  </si>
  <si>
    <t>Carga internacional  por aeropuerto</t>
  </si>
  <si>
    <t>Conceptos.:</t>
  </si>
  <si>
    <t xml:space="preserve">A partir del mes de abril de 2011, el boletín incluirá la operación de aeropuertos (pasajeros y carga) , en los cuadros 1.10 al 1.13. Estos cuadros reflejan el aeropuerto que es el origen o destino final de los pasajeros o la carga, </t>
  </si>
  <si>
    <t>sin importar el número de trayectos, por lo tanto no incluyen pasajeros o carga en tránsito ni pasajeros en conexión. Si se desea conocer las cifras totales de pasajeros y carga de los aeropuertos, se debe consultar</t>
  </si>
  <si>
    <r>
      <t xml:space="preserve">el boletín estadístico </t>
    </r>
    <r>
      <rPr>
        <b/>
        <sz val="12"/>
        <color indexed="56"/>
        <rFont val="Century Gothic"/>
        <family val="2"/>
      </rPr>
      <t>Tráfico de Aeropuertos.</t>
    </r>
  </si>
  <si>
    <t>Las empresas aéreas son la fuente de la información de este boletín, por medio de los archivos de origen-destino, tráfico de aerotaxis y tráfico de vuelos charter.</t>
  </si>
  <si>
    <t>Novedades y conceptos importantes.</t>
  </si>
  <si>
    <t>SANTIAGO CASTRO GOMEZ</t>
  </si>
  <si>
    <t>ADRIANA SANCLEMENTE ALZATE</t>
  </si>
  <si>
    <t>Jefe Oficina de Transporte Aéreo</t>
  </si>
  <si>
    <t>JORGE ALONSO QUINTANA CRISTANCHO</t>
  </si>
  <si>
    <t>Jefe Grupo de Estudios Sectoriales</t>
  </si>
  <si>
    <t>Director General Aeronáutica Civil</t>
  </si>
  <si>
    <t>JUAN CARLOS TORRES CAMARGO</t>
  </si>
  <si>
    <t>Mayo</t>
  </si>
  <si>
    <t>Avianca</t>
  </si>
  <si>
    <t>Aires</t>
  </si>
  <si>
    <t>Copa Airlines Colombia</t>
  </si>
  <si>
    <t>Satena</t>
  </si>
  <si>
    <t>Easy Fly</t>
  </si>
  <si>
    <t>Aer. Antioquia</t>
  </si>
  <si>
    <t>Searca</t>
  </si>
  <si>
    <t>Taxcaldas</t>
  </si>
  <si>
    <t>Sarpa</t>
  </si>
  <si>
    <t>Petroleum</t>
  </si>
  <si>
    <t>Sadelca</t>
  </si>
  <si>
    <t>Selva</t>
  </si>
  <si>
    <t>Ara</t>
  </si>
  <si>
    <t>Otras</t>
  </si>
  <si>
    <t>Aerosucre</t>
  </si>
  <si>
    <t>LAS</t>
  </si>
  <si>
    <t>CV CARGO</t>
  </si>
  <si>
    <t>Aer Caribe</t>
  </si>
  <si>
    <t>Air Colombia</t>
  </si>
  <si>
    <t>Tampa</t>
  </si>
  <si>
    <t>American</t>
  </si>
  <si>
    <t>Iberia</t>
  </si>
  <si>
    <t>Aerogal</t>
  </si>
  <si>
    <t>Continental</t>
  </si>
  <si>
    <t>Taca</t>
  </si>
  <si>
    <t>Spirit Airlines</t>
  </si>
  <si>
    <t>Copa</t>
  </si>
  <si>
    <t>Delta</t>
  </si>
  <si>
    <t>Lan Peru</t>
  </si>
  <si>
    <t>Air France</t>
  </si>
  <si>
    <t>Lacsa</t>
  </si>
  <si>
    <t>Lufthansa</t>
  </si>
  <si>
    <t>Lan Chile</t>
  </si>
  <si>
    <t>Jetblue</t>
  </si>
  <si>
    <t>TAM</t>
  </si>
  <si>
    <t>Aeromexico</t>
  </si>
  <si>
    <t>Air Canada</t>
  </si>
  <si>
    <t>Conviasa</t>
  </si>
  <si>
    <t>Oceanair</t>
  </si>
  <si>
    <t>Aerol. Argentinas</t>
  </si>
  <si>
    <t>Tame</t>
  </si>
  <si>
    <t>Cubana</t>
  </si>
  <si>
    <t>Insel Air</t>
  </si>
  <si>
    <t>Tiara Air</t>
  </si>
  <si>
    <t>Centurion</t>
  </si>
  <si>
    <t>Linea A. Carguera de Col</t>
  </si>
  <si>
    <t>Airborne Express. Inc</t>
  </si>
  <si>
    <t>Ups</t>
  </si>
  <si>
    <t>Martinair</t>
  </si>
  <si>
    <t>Florida West</t>
  </si>
  <si>
    <t>Mas Air</t>
  </si>
  <si>
    <t>Fedex</t>
  </si>
  <si>
    <t>Cargolux</t>
  </si>
  <si>
    <t>Lufthansa Cargo</t>
  </si>
  <si>
    <t>Vensecar C.A.</t>
  </si>
  <si>
    <t>BOG-MDE-BOG</t>
  </si>
  <si>
    <t>BOG-CLO-BOG</t>
  </si>
  <si>
    <t>BOG-CTG-BOG</t>
  </si>
  <si>
    <t>BOG-BAQ-BOG</t>
  </si>
  <si>
    <t>BOG-BGA-BOG</t>
  </si>
  <si>
    <t>BOG-SMR-BOG</t>
  </si>
  <si>
    <t>BOG-CUC-BOG</t>
  </si>
  <si>
    <t>BOG-PEI-BOG</t>
  </si>
  <si>
    <t>BOG-MTR-BOG</t>
  </si>
  <si>
    <t>BOG-ADZ-BOG</t>
  </si>
  <si>
    <t>BOG-EYP-BOG</t>
  </si>
  <si>
    <t>BOG-VUP-BOG</t>
  </si>
  <si>
    <t>CLO-MDE-CLO</t>
  </si>
  <si>
    <t>BOG-NVA-BOG</t>
  </si>
  <si>
    <t>CTG-MDE-CTG</t>
  </si>
  <si>
    <t>EOH-UIB-EOH</t>
  </si>
  <si>
    <t>BOG-EJA-BOG</t>
  </si>
  <si>
    <t>BOG-MZL-BOG</t>
  </si>
  <si>
    <t>BOG-AXM-BOG</t>
  </si>
  <si>
    <t>APO-EOH-APO</t>
  </si>
  <si>
    <t>BOG-PSO-BOG</t>
  </si>
  <si>
    <t>ADZ-MDE-ADZ</t>
  </si>
  <si>
    <t>BOG-EOH-BOG</t>
  </si>
  <si>
    <t>BOG-LET-BOG</t>
  </si>
  <si>
    <t>BAQ-MDE-BAQ</t>
  </si>
  <si>
    <t>CLO-CTG-CLO</t>
  </si>
  <si>
    <t>EOH-MTR-EOH</t>
  </si>
  <si>
    <t>BOG-IBE-BOG</t>
  </si>
  <si>
    <t>ADZ-CLO-ADZ</t>
  </si>
  <si>
    <t>MDE-SMR-MDE</t>
  </si>
  <si>
    <t>CLO-BAQ-CLO</t>
  </si>
  <si>
    <t>BOG-AUC-BOG</t>
  </si>
  <si>
    <t>CUC-BGA-CUC</t>
  </si>
  <si>
    <t>BOG-UIB-BOG</t>
  </si>
  <si>
    <t>BOG-PPN-BOG</t>
  </si>
  <si>
    <t>EOH-PEI-EOH</t>
  </si>
  <si>
    <t>ADZ-PVA-ADZ</t>
  </si>
  <si>
    <t>ADZ-CTG-ADZ</t>
  </si>
  <si>
    <t>CLO-SMR-CLO</t>
  </si>
  <si>
    <t>BOG-FLA-BOG</t>
  </si>
  <si>
    <t>BOG-RCH-BOG</t>
  </si>
  <si>
    <t>OTRAS</t>
  </si>
  <si>
    <t>BOG-MIA-BOG</t>
  </si>
  <si>
    <t>BOG-FLL-BOG</t>
  </si>
  <si>
    <t>MDE-MIA-MDE</t>
  </si>
  <si>
    <t>CLO-MIA-CLO</t>
  </si>
  <si>
    <t>BOG-JFK-BOG</t>
  </si>
  <si>
    <t>BOG-IAH-BOG</t>
  </si>
  <si>
    <t>BAQ-MIA-BAQ</t>
  </si>
  <si>
    <t>BOG-ORL-BOG</t>
  </si>
  <si>
    <t>MDE-FLL-MDE</t>
  </si>
  <si>
    <t>BOG-EWR-BOG</t>
  </si>
  <si>
    <t>BOG-YYZ-BOG</t>
  </si>
  <si>
    <t>BOG-ATL-BOG</t>
  </si>
  <si>
    <t>MDE-JFK-MDE</t>
  </si>
  <si>
    <t>CTG-FLL-CTG</t>
  </si>
  <si>
    <t>AXM-FLL-AXM</t>
  </si>
  <si>
    <t>BOG-LAX-BOG</t>
  </si>
  <si>
    <t>BOG-LIM-BOG</t>
  </si>
  <si>
    <t>BOG-UIO-BOG</t>
  </si>
  <si>
    <t>BOG-CCS-BOG</t>
  </si>
  <si>
    <t>BOG-GRU-BOG</t>
  </si>
  <si>
    <t>BOG-SCL-BOG</t>
  </si>
  <si>
    <t>BOG-BUE-BOG</t>
  </si>
  <si>
    <t>BOG-SAO-BOG</t>
  </si>
  <si>
    <t>BOG-GYE-BOG</t>
  </si>
  <si>
    <t>MDE-UIO-MDE</t>
  </si>
  <si>
    <t>MDE-LIM-MDE</t>
  </si>
  <si>
    <t>BOG-VLN-BOG</t>
  </si>
  <si>
    <t>MDE-CCS-MDE</t>
  </si>
  <si>
    <t>CLO-UIO-CLO</t>
  </si>
  <si>
    <t>CLO-CCS-CLO</t>
  </si>
  <si>
    <t>CTG-CCS-CTG</t>
  </si>
  <si>
    <t>BOG-MAD-BOG</t>
  </si>
  <si>
    <t>BOG-CDG-BOG</t>
  </si>
  <si>
    <t>BOG-FRA-BOG</t>
  </si>
  <si>
    <t>CLO-MAD-CLO</t>
  </si>
  <si>
    <t>MDE-MAD-MDE</t>
  </si>
  <si>
    <t>BOG-BCN-BOG</t>
  </si>
  <si>
    <t>PEI-MAD-PEI</t>
  </si>
  <si>
    <t>CLO-BCN-CLO</t>
  </si>
  <si>
    <t>BAQ-MAD-BAQ</t>
  </si>
  <si>
    <t>CTG-MAD-CTG</t>
  </si>
  <si>
    <t>BOG-PTY-BOG</t>
  </si>
  <si>
    <t>BOG-MEX-BOG</t>
  </si>
  <si>
    <t>MDE-PTY-MDE</t>
  </si>
  <si>
    <t>CLO-PTY-CLO</t>
  </si>
  <si>
    <t>BOG-SJO-BOG</t>
  </si>
  <si>
    <t>CTG-PTY-CTG</t>
  </si>
  <si>
    <t>BAQ-PTY-BAQ</t>
  </si>
  <si>
    <t>BOG-SDQ-BOG</t>
  </si>
  <si>
    <t>ADZ-PTY-ADZ</t>
  </si>
  <si>
    <t>BOG-PUJ-BOG</t>
  </si>
  <si>
    <t>BOG-AUA-BOG</t>
  </si>
  <si>
    <t>BOG-CUR-BOG</t>
  </si>
  <si>
    <t>BOG-HAV-BOG</t>
  </si>
  <si>
    <t>MDE-CUR-MDE</t>
  </si>
  <si>
    <t>MDE-AUA-MDE</t>
  </si>
  <si>
    <t>CLO-AUA-CLO</t>
  </si>
  <si>
    <t>ESTADOS UNIDOS</t>
  </si>
  <si>
    <t>CANADA</t>
  </si>
  <si>
    <t>PUERTO RICO</t>
  </si>
  <si>
    <t>ECUADOR</t>
  </si>
  <si>
    <t>PERU</t>
  </si>
  <si>
    <t>VENEZUELA</t>
  </si>
  <si>
    <t>BRASIL</t>
  </si>
  <si>
    <t>CHILE</t>
  </si>
  <si>
    <t>ARGENTINA</t>
  </si>
  <si>
    <t>BOLIVIA</t>
  </si>
  <si>
    <t>URUGUAY</t>
  </si>
  <si>
    <t>PARAGUAY</t>
  </si>
  <si>
    <t>ESPAÑA</t>
  </si>
  <si>
    <t>FRANCIA</t>
  </si>
  <si>
    <t>ALEMANIA</t>
  </si>
  <si>
    <t>PANAMA</t>
  </si>
  <si>
    <t>MEXICO</t>
  </si>
  <si>
    <t>COSTA RICA</t>
  </si>
  <si>
    <t>EL SALVADOR</t>
  </si>
  <si>
    <t>REPUBLICA DOMINICANA</t>
  </si>
  <si>
    <t>GUATEMALA</t>
  </si>
  <si>
    <t>ANTILLAS HOLANDESAS</t>
  </si>
  <si>
    <t>CUBA</t>
  </si>
  <si>
    <t>BOG-CPQ-BOG</t>
  </si>
  <si>
    <t>BOG-AMS-BOG</t>
  </si>
  <si>
    <t>BOG-LUX-BOG</t>
  </si>
  <si>
    <t>HOLANDA</t>
  </si>
  <si>
    <t>LUXEMBURGO</t>
  </si>
  <si>
    <t>INGLATERRA</t>
  </si>
  <si>
    <t>BARBADOS</t>
  </si>
  <si>
    <t>BOGOTA</t>
  </si>
  <si>
    <t>BOGOTA - ELDORADO</t>
  </si>
  <si>
    <t>RIONEGRO - ANTIOQUIA</t>
  </si>
  <si>
    <t>RIONEGRO - JOSE M. CORDOVA</t>
  </si>
  <si>
    <t>CALI</t>
  </si>
  <si>
    <t>CALI - ALFONSO BONILLA ARAGON</t>
  </si>
  <si>
    <t>CARTAGENA</t>
  </si>
  <si>
    <t>CARTAGENA - RAFAEL NUQEZ</t>
  </si>
  <si>
    <t>BARRANQUILLA</t>
  </si>
  <si>
    <t>BARRANQUILLA-E. CORTISSOZ</t>
  </si>
  <si>
    <t>BUCARAMANGA</t>
  </si>
  <si>
    <t>BUCARAMANGA - PALONEGRO</t>
  </si>
  <si>
    <t>MEDELLIN</t>
  </si>
  <si>
    <t>MEDELLIN - OLAYA HERRERA</t>
  </si>
  <si>
    <t>SANTA MARTA</t>
  </si>
  <si>
    <t>SANTA MARTA - SIMON BOLIVAR</t>
  </si>
  <si>
    <t>SAN ANDRES - ISLA</t>
  </si>
  <si>
    <t>SAN ANDRES-GUSTAVO ROJAS PINILLA</t>
  </si>
  <si>
    <t>CUCUTA</t>
  </si>
  <si>
    <t>CUCUTA - CAMILO DAZA</t>
  </si>
  <si>
    <t>PEREIRA</t>
  </si>
  <si>
    <t>PEREIRA - MATECAÑAS</t>
  </si>
  <si>
    <t>MONTERIA</t>
  </si>
  <si>
    <t>MONTERIA - LOS GARZONES</t>
  </si>
  <si>
    <t>EL YOPAL</t>
  </si>
  <si>
    <t>QUIBDO</t>
  </si>
  <si>
    <t>QUIBDO - EL CARAÑO</t>
  </si>
  <si>
    <t>VALLEDUPAR</t>
  </si>
  <si>
    <t>VALLEDUPAR-ALFONSO LOPEZ P.</t>
  </si>
  <si>
    <t>NEIVA</t>
  </si>
  <si>
    <t>NEIVA - BENITO SALAS</t>
  </si>
  <si>
    <t>ARMENIA</t>
  </si>
  <si>
    <t>ARMENIA - EL EDEN</t>
  </si>
  <si>
    <t>MANIZALES</t>
  </si>
  <si>
    <t>MANIZALES - LA NUBIA</t>
  </si>
  <si>
    <t>PASTO</t>
  </si>
  <si>
    <t>PASTO - ANTONIO NARIQO</t>
  </si>
  <si>
    <t>BARRANCABERMEJA</t>
  </si>
  <si>
    <t>BARRANCABERMEJA-YARIGUIES</t>
  </si>
  <si>
    <t>CAREPA</t>
  </si>
  <si>
    <t>ANTONIO ROLDAN BETANCOURT</t>
  </si>
  <si>
    <t>IBAGUE</t>
  </si>
  <si>
    <t>IBAGUE - PERALES</t>
  </si>
  <si>
    <t>LETICIA</t>
  </si>
  <si>
    <t>LETICIA-ALFREDO VASQUEZ COBO</t>
  </si>
  <si>
    <t>VILLAVICENCIO</t>
  </si>
  <si>
    <t>VANGUARDIA</t>
  </si>
  <si>
    <t>ARAUCA - MUNICIPIO</t>
  </si>
  <si>
    <t>ARAUCA - SANTIAGO PEREZ QUIROZ</t>
  </si>
  <si>
    <t>POPAYAN</t>
  </si>
  <si>
    <t>POPAYAN - GMOLEON VALENCIA</t>
  </si>
  <si>
    <t>TUMACO</t>
  </si>
  <si>
    <t>TUMACO - LA FLORIDA</t>
  </si>
  <si>
    <t>PUERTO GAITAN</t>
  </si>
  <si>
    <t>MORELIA</t>
  </si>
  <si>
    <t>MAICAO</t>
  </si>
  <si>
    <t>JORGE ISAACS (ANTES LA MINA)</t>
  </si>
  <si>
    <t>COROZAL</t>
  </si>
  <si>
    <t>COROZAL - LAS BRUJAS</t>
  </si>
  <si>
    <t>PROVIDENCIA</t>
  </si>
  <si>
    <t>PROVIDENCIA- EL EMBRUJO</t>
  </si>
  <si>
    <t>RIOHACHA</t>
  </si>
  <si>
    <t>RIOHACHA-ALMIRANTE PADILLA</t>
  </si>
  <si>
    <t>FLORENCIA</t>
  </si>
  <si>
    <t>GUSTAVO ARTUNDUAGA PAREDES</t>
  </si>
  <si>
    <t>PUERTO ASIS</t>
  </si>
  <si>
    <t>PUERTO ASIS - 3 DE MAYO</t>
  </si>
  <si>
    <t>PUERTO CARRENO</t>
  </si>
  <si>
    <t>CARREÑO-GERMAN OLANO</t>
  </si>
  <si>
    <t>BAHIA SOLANO</t>
  </si>
  <si>
    <t>BAHIA SOLANO - JOSE C. MUTIS</t>
  </si>
  <si>
    <t>CAUCASIA</t>
  </si>
  <si>
    <t>CAUCASIA- JUAN H. WHITE</t>
  </si>
  <si>
    <t>PUERTO INIRIDA</t>
  </si>
  <si>
    <t>PUERTO INIRIDA - CESAR GAVIRIA TRUJ</t>
  </si>
  <si>
    <t>MITU</t>
  </si>
  <si>
    <t>SAN JOSE DEL GUAVIARE</t>
  </si>
  <si>
    <t>GUAPI</t>
  </si>
  <si>
    <t>GUAPI - JUAN CASIANO</t>
  </si>
  <si>
    <t>NUQUI</t>
  </si>
  <si>
    <t>NUQUI - REYES MURILLO</t>
  </si>
  <si>
    <t>VILLA GARZON</t>
  </si>
  <si>
    <t>CUMARIBO</t>
  </si>
  <si>
    <t>URIBIA</t>
  </si>
  <si>
    <t>PUERTO BOLIVAR - PORTETE</t>
  </si>
  <si>
    <t>LOMA DE CHIRIGUANA</t>
  </si>
  <si>
    <t>CALENTURITAS</t>
  </si>
  <si>
    <t>EL BAGRE</t>
  </si>
  <si>
    <t>REMEDIOS</t>
  </si>
  <si>
    <t>REMEDIOS OTU</t>
  </si>
  <si>
    <t>BUENAVENTURA</t>
  </si>
  <si>
    <t>LA MACARENA</t>
  </si>
  <si>
    <t>LA MACARENA - META</t>
  </si>
  <si>
    <t>SOLANO</t>
  </si>
  <si>
    <t>PUERTO LEGUIZAMO</t>
  </si>
  <si>
    <t>LA PRIMAVERA</t>
  </si>
  <si>
    <t>CARURU</t>
  </si>
  <si>
    <t>GUAINIA (BARRANCO MINAS)</t>
  </si>
  <si>
    <t>BARRANCO MINAS</t>
  </si>
  <si>
    <t>MIRAFLORES - GUAVIARE</t>
  </si>
  <si>
    <t>MIRAFLORES</t>
  </si>
  <si>
    <t>Aeroexpreso del Pacifico</t>
  </si>
  <si>
    <t>CV Cargo</t>
  </si>
  <si>
    <t>TARAIRA</t>
  </si>
  <si>
    <t xml:space="preserve"> /0</t>
  </si>
  <si>
    <t>Sky Lease I.</t>
  </si>
  <si>
    <t>PUERTO BOYACA</t>
  </si>
  <si>
    <t>VELASQUEZ</t>
  </si>
  <si>
    <t>LA PEDRERA</t>
  </si>
  <si>
    <t>Boletín Origen-Destino Septiembre 2011</t>
  </si>
  <si>
    <t>Ene- Sep 2010</t>
  </si>
  <si>
    <t>Ene- Sep 2011</t>
  </si>
  <si>
    <t>Sep 2011 - Sep 2010</t>
  </si>
  <si>
    <t>Ene - Sep 2011 / Ene - Sep 2010</t>
  </si>
  <si>
    <t>Ene - Sep 2010</t>
  </si>
  <si>
    <t>Ene - Sep 2011</t>
  </si>
  <si>
    <t>Septiembre 2011</t>
  </si>
  <si>
    <t>Septiembre 2010</t>
  </si>
  <si>
    <t>Enero - Septiembre 2011</t>
  </si>
  <si>
    <t>Enero - Septiembre 2010</t>
  </si>
  <si>
    <t>Alpes</t>
  </si>
  <si>
    <t>Aerupia</t>
  </si>
  <si>
    <t>Cielos del Peru</t>
  </si>
  <si>
    <t>CALOTO</t>
  </si>
  <si>
    <t>LA ARROBLEDA</t>
  </si>
  <si>
    <t>LA PLATA PUERTO TRUJILLO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</si>
</sst>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_);\(#,##0.000\)"/>
    <numFmt numFmtId="165" formatCode="0.0%"/>
  </numFmts>
  <fonts count="83" x14ac:knownFonts="1">
    <font>
      <sz val="11"/>
      <color theme="1"/>
      <name val="Calibri"/>
      <family val="2"/>
      <scheme val="minor"/>
    </font>
    <font>
      <sz val="10"/>
      <name val="Courier"/>
      <family val="3"/>
    </font>
    <font>
      <sz val="10"/>
      <name val="Century Gothic"/>
      <family val="2"/>
    </font>
    <font>
      <sz val="9"/>
      <name val="Century Gothic"/>
      <family val="2"/>
    </font>
    <font>
      <b/>
      <sz val="10"/>
      <name val="Century Gothic"/>
      <family val="2"/>
    </font>
    <font>
      <sz val="11"/>
      <name val="Century Gothic"/>
      <family val="2"/>
    </font>
    <font>
      <sz val="11"/>
      <name val="Arial Narrow"/>
      <family val="2"/>
    </font>
    <font>
      <b/>
      <sz val="11"/>
      <name val="Arial"/>
      <family val="2"/>
    </font>
    <font>
      <b/>
      <sz val="11"/>
      <name val="Arial Narrow"/>
      <family val="2"/>
    </font>
    <font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name val="Century Gothic"/>
      <family val="2"/>
    </font>
    <font>
      <b/>
      <sz val="12"/>
      <name val="Century Gothic"/>
      <family val="2"/>
    </font>
    <font>
      <sz val="12"/>
      <name val="Century Gothic"/>
      <family val="2"/>
    </font>
    <font>
      <sz val="12"/>
      <name val="Courier"/>
      <family val="3"/>
    </font>
    <font>
      <b/>
      <sz val="12"/>
      <name val="Courier"/>
      <family val="3"/>
    </font>
    <font>
      <sz val="13"/>
      <name val="Arial"/>
      <family val="2"/>
    </font>
    <font>
      <b/>
      <sz val="14"/>
      <name val="Century Gothic"/>
      <family val="2"/>
    </font>
    <font>
      <b/>
      <sz val="13"/>
      <name val="Century Gothic"/>
      <family val="2"/>
    </font>
    <font>
      <b/>
      <sz val="9"/>
      <name val="Century Gothic"/>
      <family val="2"/>
    </font>
    <font>
      <b/>
      <sz val="16"/>
      <name val="Century Gothic"/>
      <family val="2"/>
    </font>
    <font>
      <u/>
      <sz val="10"/>
      <color indexed="12"/>
      <name val="Courier"/>
      <family val="3"/>
    </font>
    <font>
      <b/>
      <u/>
      <sz val="16"/>
      <name val="Arial"/>
      <family val="2"/>
    </font>
    <font>
      <sz val="10"/>
      <name val="MS Sans Serif"/>
      <family val="2"/>
    </font>
    <font>
      <b/>
      <sz val="10"/>
      <color indexed="12"/>
      <name val="Century Gothic"/>
      <family val="2"/>
    </font>
    <font>
      <b/>
      <sz val="11"/>
      <color indexed="12"/>
      <name val="Century Gothic"/>
      <family val="2"/>
    </font>
    <font>
      <b/>
      <u/>
      <sz val="14"/>
      <color indexed="12"/>
      <name val="Arial"/>
      <family val="2"/>
    </font>
    <font>
      <b/>
      <sz val="12"/>
      <color indexed="12"/>
      <name val="Century Gothic"/>
      <family val="2"/>
    </font>
    <font>
      <b/>
      <sz val="13"/>
      <color indexed="12"/>
      <name val="Century Gothic"/>
      <family val="2"/>
    </font>
    <font>
      <sz val="14"/>
      <name val="Century Gothic"/>
      <family val="2"/>
    </font>
    <font>
      <sz val="14"/>
      <name val="MS Sans Serif"/>
      <family val="2"/>
    </font>
    <font>
      <sz val="13"/>
      <name val="Century Gothic"/>
      <family val="2"/>
    </font>
    <font>
      <u/>
      <sz val="10"/>
      <color indexed="12"/>
      <name val="MS Sans Serif"/>
      <family val="2"/>
    </font>
    <font>
      <b/>
      <u/>
      <sz val="14"/>
      <color indexed="48"/>
      <name val="Arial"/>
      <family val="2"/>
    </font>
    <font>
      <b/>
      <sz val="14"/>
      <color indexed="12"/>
      <name val="Century Gothic"/>
      <family val="2"/>
    </font>
    <font>
      <b/>
      <sz val="15"/>
      <name val="Century Gothic"/>
      <family val="2"/>
    </font>
    <font>
      <b/>
      <u/>
      <sz val="15"/>
      <color indexed="12"/>
      <name val="Arial"/>
      <family val="2"/>
    </font>
    <font>
      <b/>
      <sz val="18"/>
      <color indexed="18"/>
      <name val="Arial"/>
      <family val="2"/>
    </font>
    <font>
      <sz val="10"/>
      <color indexed="18"/>
      <name val="Arial"/>
      <family val="2"/>
    </font>
    <font>
      <b/>
      <sz val="19"/>
      <name val="Arial"/>
      <family val="2"/>
    </font>
    <font>
      <b/>
      <sz val="16"/>
      <color indexed="18"/>
      <name val="Arial"/>
      <family val="2"/>
    </font>
    <font>
      <b/>
      <sz val="13"/>
      <color indexed="18"/>
      <name val="Arial"/>
      <family val="2"/>
    </font>
    <font>
      <u/>
      <sz val="12"/>
      <color indexed="18"/>
      <name val="Arial"/>
      <family val="2"/>
    </font>
    <font>
      <b/>
      <sz val="12"/>
      <color indexed="18"/>
      <name val="Arial"/>
      <family val="2"/>
    </font>
    <font>
      <u/>
      <sz val="10"/>
      <color indexed="12"/>
      <name val="Arial"/>
      <family val="2"/>
    </font>
    <font>
      <b/>
      <sz val="12"/>
      <color indexed="56"/>
      <name val="Century Gothic"/>
      <family val="2"/>
    </font>
    <font>
      <b/>
      <u/>
      <sz val="16"/>
      <color indexed="48"/>
      <name val="Arial"/>
      <family val="2"/>
    </font>
    <font>
      <sz val="10"/>
      <color indexed="12"/>
      <name val="Century Gothic"/>
      <family val="2"/>
    </font>
    <font>
      <sz val="10"/>
      <color theme="1"/>
      <name val="Arial"/>
      <family val="2"/>
    </font>
    <font>
      <b/>
      <sz val="10"/>
      <color theme="7" tint="-0.249977111117893"/>
      <name val="Century Gothic"/>
      <family val="2"/>
    </font>
    <font>
      <b/>
      <sz val="10"/>
      <color rgb="FF0033CC"/>
      <name val="Century Gothic"/>
      <family val="2"/>
    </font>
    <font>
      <b/>
      <sz val="12"/>
      <color rgb="FF0033CC"/>
      <name val="Century Gothic"/>
      <family val="2"/>
    </font>
    <font>
      <b/>
      <sz val="18"/>
      <color theme="4" tint="-0.249977111117893"/>
      <name val="Arial"/>
      <family val="2"/>
    </font>
    <font>
      <sz val="10"/>
      <color theme="4" tint="-0.249977111117893"/>
      <name val="Arial"/>
      <family val="2"/>
    </font>
    <font>
      <b/>
      <sz val="22"/>
      <color theme="4" tint="-0.249977111117893"/>
      <name val="Arial"/>
      <family val="2"/>
    </font>
    <font>
      <b/>
      <sz val="16"/>
      <color theme="4" tint="-0.249977111117893"/>
      <name val="Arial"/>
      <family val="2"/>
    </font>
    <font>
      <b/>
      <sz val="14"/>
      <color theme="4" tint="-0.249977111117893"/>
      <name val="Arial"/>
      <family val="2"/>
    </font>
    <font>
      <sz val="10"/>
      <color rgb="FF002060"/>
      <name val="Arial"/>
      <family val="2"/>
    </font>
    <font>
      <b/>
      <sz val="24"/>
      <color theme="8" tint="-0.499984740745262"/>
      <name val="Arial"/>
      <family val="2"/>
    </font>
    <font>
      <b/>
      <sz val="19"/>
      <color rgb="FF002060"/>
      <name val="Arial"/>
      <family val="2"/>
    </font>
    <font>
      <b/>
      <sz val="20"/>
      <color theme="8" tint="-0.499984740745262"/>
      <name val="Arial"/>
      <family val="2"/>
    </font>
    <font>
      <b/>
      <sz val="18"/>
      <color rgb="FF002060"/>
      <name val="Arial"/>
      <family val="2"/>
    </font>
    <font>
      <sz val="10"/>
      <color rgb="FF002060"/>
      <name val="Century Gothic"/>
      <family val="2"/>
    </font>
    <font>
      <b/>
      <sz val="12"/>
      <color rgb="FF002060"/>
      <name val="Century Gothic"/>
      <family val="2"/>
    </font>
    <font>
      <sz val="13"/>
      <color rgb="FF002060"/>
      <name val="Century Gothic"/>
      <family val="2"/>
    </font>
    <font>
      <sz val="11"/>
      <color rgb="FF002060"/>
      <name val="Century Gothic"/>
      <family val="2"/>
    </font>
    <font>
      <b/>
      <u/>
      <sz val="18"/>
      <color theme="5" tint="-0.499984740745262"/>
      <name val="Century Gothic"/>
      <family val="2"/>
    </font>
    <font>
      <sz val="10"/>
      <color rgb="FF0033CC"/>
      <name val="Century Gothic"/>
      <family val="2"/>
    </font>
    <font>
      <sz val="12"/>
      <color rgb="FF002060"/>
      <name val="Century Gothic"/>
      <family val="2"/>
    </font>
    <font>
      <b/>
      <u/>
      <sz val="22"/>
      <color theme="3" tint="-0.499984740745262"/>
      <name val="Century Gothic"/>
      <family val="2"/>
    </font>
    <font>
      <sz val="10"/>
      <color theme="0"/>
      <name val="Arial"/>
      <family val="2"/>
    </font>
    <font>
      <b/>
      <sz val="11"/>
      <color theme="0"/>
      <name val="Arial"/>
      <family val="2"/>
    </font>
    <font>
      <b/>
      <sz val="12"/>
      <color theme="0"/>
      <name val="Arial"/>
      <family val="2"/>
    </font>
    <font>
      <sz val="11"/>
      <color theme="0"/>
      <name val="Arial"/>
      <family val="2"/>
    </font>
    <font>
      <u/>
      <sz val="10"/>
      <color theme="0"/>
      <name val="Arial"/>
      <family val="2"/>
    </font>
    <font>
      <sz val="12"/>
      <color rgb="FF0033CC"/>
      <name val="Century Gothic"/>
      <family val="2"/>
    </font>
    <font>
      <b/>
      <sz val="11"/>
      <color theme="3" tint="-0.499984740745262"/>
      <name val="Calibri"/>
      <family val="2"/>
      <scheme val="minor"/>
    </font>
    <font>
      <sz val="11"/>
      <color theme="3"/>
      <name val="Century Gothic"/>
      <family val="2"/>
    </font>
    <font>
      <sz val="10"/>
      <color theme="3"/>
      <name val="Century Gothic"/>
      <family val="2"/>
    </font>
    <font>
      <sz val="10"/>
      <color theme="8" tint="-0.249977111117893"/>
      <name val="Century Gothic"/>
      <family val="2"/>
    </font>
    <font>
      <b/>
      <sz val="18"/>
      <color theme="8" tint="0.39997558519241921"/>
      <name val="Arial"/>
      <family val="2"/>
    </font>
    <font>
      <b/>
      <u/>
      <sz val="20"/>
      <color rgb="FF002060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2" tint="-0.249977111117893"/>
        <bgColor indexed="64"/>
      </patternFill>
    </fill>
  </fills>
  <borders count="208">
    <border>
      <left/>
      <right/>
      <top/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thick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/>
      <top style="medium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thick">
        <color indexed="64"/>
      </top>
      <bottom style="double">
        <color indexed="64"/>
      </bottom>
      <diagonal/>
    </border>
    <border>
      <left/>
      <right/>
      <top style="thick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ck">
        <color indexed="64"/>
      </top>
      <bottom style="double">
        <color indexed="64"/>
      </bottom>
      <diagonal/>
    </border>
    <border>
      <left/>
      <right style="thin">
        <color indexed="64"/>
      </right>
      <top style="thick">
        <color indexed="64"/>
      </top>
      <bottom style="double">
        <color indexed="64"/>
      </bottom>
      <diagonal/>
    </border>
    <border>
      <left/>
      <right style="thick">
        <color indexed="64"/>
      </right>
      <top style="thick">
        <color indexed="64"/>
      </top>
      <bottom style="double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double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double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/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double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13"/>
      </left>
      <right/>
      <top style="thick">
        <color indexed="13"/>
      </top>
      <bottom style="thick">
        <color indexed="13"/>
      </bottom>
      <diagonal/>
    </border>
    <border>
      <left/>
      <right style="thick">
        <color indexed="13"/>
      </right>
      <top style="thick">
        <color indexed="13"/>
      </top>
      <bottom style="thick">
        <color indexed="13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/>
      <bottom style="thick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/>
      <top style="thick">
        <color indexed="64"/>
      </top>
      <bottom style="medium">
        <color indexed="64"/>
      </bottom>
      <diagonal/>
    </border>
    <border>
      <left/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ck">
        <color theme="5" tint="-0.499984740745262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ck">
        <color theme="5" tint="-0.499984740745262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ck">
        <color theme="5" tint="-0.49998474074526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ck">
        <color theme="5" tint="-0.499984740745262"/>
      </bottom>
      <diagonal/>
    </border>
    <border>
      <left style="thin">
        <color indexed="64"/>
      </left>
      <right/>
      <top style="medium">
        <color indexed="64"/>
      </top>
      <bottom style="thick">
        <color theme="5" tint="-0.499984740745262"/>
      </bottom>
      <diagonal/>
    </border>
    <border>
      <left/>
      <right style="thin">
        <color indexed="64"/>
      </right>
      <top style="medium">
        <color indexed="64"/>
      </top>
      <bottom style="thick">
        <color theme="5" tint="-0.499984740745262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thick">
        <color theme="5" tint="-0.499984740745262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ck">
        <color theme="4" tint="-0.499984740745262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ck">
        <color theme="4" tint="-0.499984740745262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ck">
        <color theme="4" tint="-0.49998474074526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ck">
        <color theme="4" tint="-0.499984740745262"/>
      </bottom>
      <diagonal/>
    </border>
    <border>
      <left/>
      <right style="thin">
        <color indexed="64"/>
      </right>
      <top style="medium">
        <color indexed="64"/>
      </top>
      <bottom style="thick">
        <color theme="4" tint="-0.499984740745262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thick">
        <color theme="4" tint="-0.499984740745262"/>
      </bottom>
      <diagonal/>
    </border>
  </borders>
  <cellStyleXfs count="14">
    <xf numFmtId="0" fontId="0" fillId="0" borderId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2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24" fillId="0" borderId="0"/>
    <xf numFmtId="0" fontId="49" fillId="0" borderId="0"/>
    <xf numFmtId="0" fontId="10" fillId="0" borderId="0"/>
    <xf numFmtId="37" fontId="1" fillId="0" borderId="0"/>
    <xf numFmtId="37" fontId="1" fillId="0" borderId="0"/>
    <xf numFmtId="37" fontId="1" fillId="0" borderId="0"/>
    <xf numFmtId="0" fontId="24" fillId="0" borderId="0"/>
    <xf numFmtId="0" fontId="24" fillId="0" borderId="0"/>
  </cellStyleXfs>
  <cellXfs count="734">
    <xf numFmtId="0" fontId="0" fillId="0" borderId="0" xfId="0"/>
    <xf numFmtId="37" fontId="2" fillId="0" borderId="0" xfId="9" applyFont="1"/>
    <xf numFmtId="4" fontId="2" fillId="0" borderId="0" xfId="9" applyNumberFormat="1" applyFont="1"/>
    <xf numFmtId="37" fontId="2" fillId="0" borderId="0" xfId="9" applyFont="1" applyFill="1"/>
    <xf numFmtId="2" fontId="2" fillId="0" borderId="0" xfId="9" applyNumberFormat="1" applyFont="1" applyFill="1"/>
    <xf numFmtId="37" fontId="2" fillId="6" borderId="0" xfId="9" applyFont="1" applyFill="1"/>
    <xf numFmtId="0" fontId="3" fillId="6" borderId="0" xfId="11" applyNumberFormat="1" applyFont="1" applyFill="1" applyBorder="1"/>
    <xf numFmtId="39" fontId="4" fillId="6" borderId="0" xfId="9" applyNumberFormat="1" applyFont="1" applyFill="1" applyBorder="1" applyProtection="1"/>
    <xf numFmtId="37" fontId="4" fillId="6" borderId="0" xfId="9" applyFont="1" applyFill="1" applyBorder="1"/>
    <xf numFmtId="2" fontId="5" fillId="2" borderId="1" xfId="9" applyNumberFormat="1" applyFont="1" applyFill="1" applyBorder="1" applyAlignment="1" applyProtection="1">
      <alignment horizontal="right" indent="1"/>
    </xf>
    <xf numFmtId="2" fontId="5" fillId="0" borderId="2" xfId="9" applyNumberFormat="1" applyFont="1" applyFill="1" applyBorder="1" applyAlignment="1" applyProtection="1">
      <alignment horizontal="center"/>
    </xf>
    <xf numFmtId="2" fontId="5" fillId="0" borderId="3" xfId="9" applyNumberFormat="1" applyFont="1" applyFill="1" applyBorder="1" applyAlignment="1" applyProtection="1">
      <alignment horizontal="center"/>
    </xf>
    <xf numFmtId="2" fontId="5" fillId="0" borderId="4" xfId="9" applyNumberFormat="1" applyFont="1" applyFill="1" applyBorder="1" applyAlignment="1" applyProtection="1">
      <alignment horizontal="center"/>
    </xf>
    <xf numFmtId="2" fontId="5" fillId="0" borderId="5" xfId="9" applyNumberFormat="1" applyFont="1" applyFill="1" applyBorder="1" applyAlignment="1" applyProtection="1">
      <alignment horizontal="center"/>
    </xf>
    <xf numFmtId="2" fontId="5" fillId="0" borderId="3" xfId="9" applyNumberFormat="1" applyFont="1" applyFill="1" applyBorder="1" applyAlignment="1" applyProtection="1">
      <alignment horizontal="right" indent="1"/>
    </xf>
    <xf numFmtId="2" fontId="5" fillId="0" borderId="5" xfId="9" applyNumberFormat="1" applyFont="1" applyFill="1" applyBorder="1" applyAlignment="1" applyProtection="1">
      <alignment horizontal="right" indent="1"/>
    </xf>
    <xf numFmtId="37" fontId="4" fillId="0" borderId="2" xfId="9" applyFont="1" applyFill="1" applyBorder="1" applyAlignment="1" applyProtection="1">
      <alignment horizontal="left"/>
    </xf>
    <xf numFmtId="37" fontId="6" fillId="0" borderId="5" xfId="9" applyFont="1" applyFill="1" applyBorder="1" applyAlignment="1" applyProtection="1">
      <alignment horizontal="left"/>
    </xf>
    <xf numFmtId="2" fontId="5" fillId="2" borderId="6" xfId="9" applyNumberFormat="1" applyFont="1" applyFill="1" applyBorder="1"/>
    <xf numFmtId="2" fontId="5" fillId="0" borderId="0" xfId="9" applyNumberFormat="1" applyFont="1" applyFill="1" applyBorder="1" applyAlignment="1" applyProtection="1">
      <alignment horizontal="right" indent="1"/>
    </xf>
    <xf numFmtId="2" fontId="5" fillId="0" borderId="7" xfId="9" applyNumberFormat="1" applyFont="1" applyFill="1" applyBorder="1" applyAlignment="1" applyProtection="1">
      <alignment horizontal="right" indent="1"/>
    </xf>
    <xf numFmtId="2" fontId="5" fillId="0" borderId="8" xfId="9" applyNumberFormat="1" applyFont="1" applyFill="1" applyBorder="1" applyAlignment="1" applyProtection="1">
      <alignment horizontal="right" indent="1"/>
    </xf>
    <xf numFmtId="2" fontId="5" fillId="0" borderId="9" xfId="9" applyNumberFormat="1" applyFont="1" applyFill="1" applyBorder="1" applyAlignment="1" applyProtection="1">
      <alignment horizontal="right" indent="1"/>
    </xf>
    <xf numFmtId="2" fontId="5" fillId="0" borderId="7" xfId="9" applyNumberFormat="1" applyFont="1" applyFill="1" applyBorder="1" applyProtection="1"/>
    <xf numFmtId="2" fontId="5" fillId="0" borderId="9" xfId="9" applyNumberFormat="1" applyFont="1" applyFill="1" applyBorder="1" applyProtection="1"/>
    <xf numFmtId="37" fontId="4" fillId="0" borderId="0" xfId="9" applyFont="1" applyFill="1" applyBorder="1" applyAlignment="1" applyProtection="1">
      <alignment horizontal="left"/>
    </xf>
    <xf numFmtId="37" fontId="7" fillId="0" borderId="9" xfId="9" applyFont="1" applyFill="1" applyBorder="1" applyAlignment="1" applyProtection="1">
      <alignment horizontal="left"/>
    </xf>
    <xf numFmtId="2" fontId="5" fillId="2" borderId="10" xfId="9" applyNumberFormat="1" applyFont="1" applyFill="1" applyBorder="1"/>
    <xf numFmtId="2" fontId="5" fillId="0" borderId="11" xfId="9" applyNumberFormat="1" applyFont="1" applyFill="1" applyBorder="1" applyAlignment="1" applyProtection="1">
      <alignment horizontal="right" indent="1"/>
    </xf>
    <xf numFmtId="2" fontId="5" fillId="0" borderId="12" xfId="9" applyNumberFormat="1" applyFont="1" applyFill="1" applyBorder="1" applyAlignment="1" applyProtection="1">
      <alignment horizontal="right" indent="1"/>
    </xf>
    <xf numFmtId="2" fontId="5" fillId="0" borderId="13" xfId="9" applyNumberFormat="1" applyFont="1" applyFill="1" applyBorder="1" applyAlignment="1" applyProtection="1">
      <alignment horizontal="right" indent="1"/>
    </xf>
    <xf numFmtId="2" fontId="5" fillId="0" borderId="14" xfId="9" applyNumberFormat="1" applyFont="1" applyFill="1" applyBorder="1" applyAlignment="1" applyProtection="1">
      <alignment horizontal="right" indent="1"/>
    </xf>
    <xf numFmtId="2" fontId="5" fillId="0" borderId="12" xfId="9" applyNumberFormat="1" applyFont="1" applyFill="1" applyBorder="1" applyProtection="1"/>
    <xf numFmtId="2" fontId="5" fillId="0" borderId="14" xfId="9" applyNumberFormat="1" applyFont="1" applyFill="1" applyBorder="1" applyProtection="1"/>
    <xf numFmtId="37" fontId="2" fillId="0" borderId="11" xfId="9" applyFont="1" applyFill="1" applyBorder="1"/>
    <xf numFmtId="37" fontId="8" fillId="0" borderId="14" xfId="9" applyFont="1" applyFill="1" applyBorder="1" applyAlignment="1" applyProtection="1">
      <alignment horizontal="left"/>
    </xf>
    <xf numFmtId="2" fontId="5" fillId="2" borderId="6" xfId="9" applyNumberFormat="1" applyFont="1" applyFill="1" applyBorder="1" applyAlignment="1" applyProtection="1">
      <alignment horizontal="right" indent="1"/>
    </xf>
    <xf numFmtId="2" fontId="5" fillId="0" borderId="0" xfId="9" applyNumberFormat="1" applyFont="1" applyFill="1" applyBorder="1" applyAlignment="1" applyProtection="1">
      <alignment horizontal="center"/>
    </xf>
    <xf numFmtId="2" fontId="5" fillId="0" borderId="7" xfId="9" applyNumberFormat="1" applyFont="1" applyFill="1" applyBorder="1" applyAlignment="1" applyProtection="1">
      <alignment horizontal="center"/>
    </xf>
    <xf numFmtId="2" fontId="5" fillId="0" borderId="8" xfId="9" applyNumberFormat="1" applyFont="1" applyFill="1" applyBorder="1" applyAlignment="1" applyProtection="1">
      <alignment horizontal="center"/>
    </xf>
    <xf numFmtId="2" fontId="5" fillId="0" borderId="9" xfId="9" applyNumberFormat="1" applyFont="1" applyFill="1" applyBorder="1" applyAlignment="1" applyProtection="1">
      <alignment horizontal="center"/>
    </xf>
    <xf numFmtId="37" fontId="2" fillId="0" borderId="0" xfId="9" applyFont="1" applyFill="1" applyBorder="1"/>
    <xf numFmtId="37" fontId="9" fillId="0" borderId="9" xfId="9" applyFont="1" applyFill="1" applyBorder="1" applyAlignment="1" applyProtection="1">
      <alignment horizontal="left"/>
    </xf>
    <xf numFmtId="37" fontId="5" fillId="2" borderId="15" xfId="9" applyFont="1" applyFill="1" applyBorder="1"/>
    <xf numFmtId="37" fontId="2" fillId="0" borderId="16" xfId="9" applyFont="1" applyFill="1" applyBorder="1" applyProtection="1"/>
    <xf numFmtId="37" fontId="2" fillId="0" borderId="17" xfId="9" applyFont="1" applyFill="1" applyBorder="1" applyProtection="1"/>
    <xf numFmtId="37" fontId="2" fillId="0" borderId="18" xfId="9" applyFont="1" applyFill="1" applyBorder="1" applyProtection="1"/>
    <xf numFmtId="37" fontId="2" fillId="0" borderId="17" xfId="9" applyFont="1" applyFill="1" applyBorder="1" applyAlignment="1" applyProtection="1">
      <alignment horizontal="right"/>
    </xf>
    <xf numFmtId="37" fontId="2" fillId="0" borderId="19" xfId="9" applyFont="1" applyFill="1" applyBorder="1" applyAlignment="1" applyProtection="1">
      <alignment horizontal="right"/>
    </xf>
    <xf numFmtId="37" fontId="4" fillId="0" borderId="16" xfId="9" applyFont="1" applyFill="1" applyBorder="1" applyAlignment="1" applyProtection="1">
      <alignment horizontal="left"/>
    </xf>
    <xf numFmtId="37" fontId="7" fillId="0" borderId="19" xfId="9" applyFont="1" applyFill="1" applyBorder="1" applyAlignment="1" applyProtection="1">
      <alignment horizontal="left"/>
    </xf>
    <xf numFmtId="3" fontId="5" fillId="2" borderId="10" xfId="9" applyNumberFormat="1" applyFont="1" applyFill="1" applyBorder="1" applyAlignment="1">
      <alignment horizontal="right"/>
    </xf>
    <xf numFmtId="3" fontId="2" fillId="0" borderId="12" xfId="9" applyNumberFormat="1" applyFont="1" applyFill="1" applyBorder="1" applyAlignment="1">
      <alignment horizontal="right"/>
    </xf>
    <xf numFmtId="3" fontId="2" fillId="0" borderId="13" xfId="9" applyNumberFormat="1" applyFont="1" applyFill="1" applyBorder="1" applyAlignment="1">
      <alignment horizontal="right"/>
    </xf>
    <xf numFmtId="3" fontId="2" fillId="0" borderId="14" xfId="9" applyNumberFormat="1" applyFont="1" applyFill="1" applyBorder="1" applyAlignment="1">
      <alignment horizontal="right"/>
    </xf>
    <xf numFmtId="3" fontId="2" fillId="0" borderId="20" xfId="9" applyNumberFormat="1" applyFont="1" applyFill="1" applyBorder="1" applyAlignment="1">
      <alignment horizontal="right"/>
    </xf>
    <xf numFmtId="37" fontId="10" fillId="0" borderId="0" xfId="9" applyFont="1" applyFill="1" applyBorder="1" applyAlignment="1" applyProtection="1">
      <alignment horizontal="left"/>
    </xf>
    <xf numFmtId="3" fontId="5" fillId="2" borderId="6" xfId="9" applyNumberFormat="1" applyFont="1" applyFill="1" applyBorder="1" applyAlignment="1">
      <alignment horizontal="right"/>
    </xf>
    <xf numFmtId="3" fontId="2" fillId="0" borderId="7" xfId="9" applyNumberFormat="1" applyFont="1" applyFill="1" applyBorder="1" applyAlignment="1">
      <alignment horizontal="right"/>
    </xf>
    <xf numFmtId="3" fontId="2" fillId="0" borderId="8" xfId="9" applyNumberFormat="1" applyFont="1" applyFill="1" applyBorder="1" applyAlignment="1">
      <alignment horizontal="right"/>
    </xf>
    <xf numFmtId="3" fontId="2" fillId="0" borderId="9" xfId="9" applyNumberFormat="1" applyFont="1" applyFill="1" applyBorder="1" applyAlignment="1">
      <alignment horizontal="right"/>
    </xf>
    <xf numFmtId="37" fontId="11" fillId="0" borderId="19" xfId="9" applyFont="1" applyFill="1" applyBorder="1" applyAlignment="1" applyProtection="1">
      <alignment horizontal="left"/>
    </xf>
    <xf numFmtId="37" fontId="4" fillId="0" borderId="0" xfId="9" applyFont="1"/>
    <xf numFmtId="37" fontId="13" fillId="0" borderId="9" xfId="9" applyFont="1" applyFill="1" applyBorder="1" applyAlignment="1" applyProtection="1">
      <alignment vertical="center"/>
    </xf>
    <xf numFmtId="37" fontId="5" fillId="2" borderId="6" xfId="9" applyFont="1" applyFill="1" applyBorder="1"/>
    <xf numFmtId="37" fontId="2" fillId="0" borderId="0" xfId="9" applyFont="1" applyFill="1" applyBorder="1" applyProtection="1"/>
    <xf numFmtId="37" fontId="2" fillId="0" borderId="7" xfId="9" applyFont="1" applyFill="1" applyBorder="1" applyProtection="1"/>
    <xf numFmtId="37" fontId="2" fillId="0" borderId="8" xfId="9" applyFont="1" applyFill="1" applyBorder="1" applyProtection="1"/>
    <xf numFmtId="37" fontId="2" fillId="0" borderId="7" xfId="9" applyFont="1" applyFill="1" applyBorder="1" applyAlignment="1" applyProtection="1">
      <alignment horizontal="right"/>
    </xf>
    <xf numFmtId="37" fontId="2" fillId="0" borderId="9" xfId="9" applyFont="1" applyFill="1" applyBorder="1" applyAlignment="1" applyProtection="1">
      <alignment horizontal="right"/>
    </xf>
    <xf numFmtId="3" fontId="2" fillId="0" borderId="9" xfId="9" applyNumberFormat="1" applyFont="1" applyFill="1" applyBorder="1"/>
    <xf numFmtId="3" fontId="2" fillId="0" borderId="7" xfId="9" applyNumberFormat="1" applyFont="1" applyFill="1" applyBorder="1"/>
    <xf numFmtId="37" fontId="5" fillId="0" borderId="0" xfId="9" applyFont="1" applyFill="1" applyBorder="1" applyAlignment="1" applyProtection="1">
      <alignment horizontal="left"/>
    </xf>
    <xf numFmtId="37" fontId="14" fillId="0" borderId="9" xfId="9" applyFont="1" applyFill="1" applyBorder="1" applyAlignment="1" applyProtection="1">
      <alignment vertical="center"/>
    </xf>
    <xf numFmtId="3" fontId="2" fillId="0" borderId="17" xfId="9" applyNumberFormat="1" applyFont="1" applyFill="1" applyBorder="1"/>
    <xf numFmtId="3" fontId="2" fillId="0" borderId="19" xfId="9" applyNumberFormat="1" applyFont="1" applyFill="1" applyBorder="1" applyAlignment="1">
      <alignment horizontal="right"/>
    </xf>
    <xf numFmtId="37" fontId="5" fillId="0" borderId="16" xfId="9" applyFont="1" applyFill="1" applyBorder="1" applyAlignment="1" applyProtection="1">
      <alignment horizontal="left"/>
    </xf>
    <xf numFmtId="37" fontId="5" fillId="0" borderId="19" xfId="9" applyFont="1" applyFill="1" applyBorder="1" applyAlignment="1">
      <alignment vertical="center"/>
    </xf>
    <xf numFmtId="37" fontId="2" fillId="0" borderId="0" xfId="9" applyFont="1" applyFill="1" applyBorder="1" applyAlignment="1" applyProtection="1">
      <alignment horizontal="left"/>
    </xf>
    <xf numFmtId="37" fontId="50" fillId="0" borderId="0" xfId="9" applyFont="1"/>
    <xf numFmtId="37" fontId="5" fillId="0" borderId="0" xfId="9" applyFont="1"/>
    <xf numFmtId="37" fontId="5" fillId="2" borderId="21" xfId="9" applyFont="1" applyFill="1" applyBorder="1"/>
    <xf numFmtId="37" fontId="2" fillId="0" borderId="22" xfId="9" applyFont="1" applyFill="1" applyBorder="1" applyProtection="1"/>
    <xf numFmtId="37" fontId="2" fillId="0" borderId="23" xfId="9" applyFont="1" applyFill="1" applyBorder="1" applyProtection="1"/>
    <xf numFmtId="37" fontId="2" fillId="0" borderId="24" xfId="9" applyFont="1" applyFill="1" applyBorder="1" applyProtection="1"/>
    <xf numFmtId="37" fontId="2" fillId="0" borderId="23" xfId="9" applyFont="1" applyFill="1" applyBorder="1" applyAlignment="1" applyProtection="1">
      <alignment horizontal="right"/>
    </xf>
    <xf numFmtId="37" fontId="2" fillId="0" borderId="25" xfId="9" applyFont="1" applyFill="1" applyBorder="1" applyAlignment="1" applyProtection="1">
      <alignment horizontal="right"/>
    </xf>
    <xf numFmtId="3" fontId="2" fillId="0" borderId="23" xfId="9" applyNumberFormat="1" applyFont="1" applyFill="1" applyBorder="1" applyAlignment="1">
      <alignment horizontal="right"/>
    </xf>
    <xf numFmtId="3" fontId="2" fillId="0" borderId="25" xfId="9" applyNumberFormat="1" applyFont="1" applyFill="1" applyBorder="1" applyAlignment="1">
      <alignment horizontal="right"/>
    </xf>
    <xf numFmtId="3" fontId="2" fillId="0" borderId="23" xfId="9" applyNumberFormat="1" applyFont="1" applyFill="1" applyBorder="1"/>
    <xf numFmtId="37" fontId="14" fillId="0" borderId="0" xfId="9" applyFont="1"/>
    <xf numFmtId="37" fontId="13" fillId="3" borderId="26" xfId="9" applyFont="1" applyFill="1" applyBorder="1" applyAlignment="1" applyProtection="1">
      <alignment horizontal="center"/>
    </xf>
    <xf numFmtId="37" fontId="13" fillId="3" borderId="27" xfId="9" applyFont="1" applyFill="1" applyBorder="1" applyAlignment="1" applyProtection="1">
      <alignment horizontal="center"/>
    </xf>
    <xf numFmtId="37" fontId="13" fillId="3" borderId="28" xfId="9" applyFont="1" applyFill="1" applyBorder="1" applyAlignment="1" applyProtection="1">
      <alignment horizontal="center"/>
    </xf>
    <xf numFmtId="37" fontId="13" fillId="3" borderId="29" xfId="9" applyFont="1" applyFill="1" applyBorder="1" applyAlignment="1" applyProtection="1">
      <alignment horizontal="center"/>
    </xf>
    <xf numFmtId="37" fontId="13" fillId="3" borderId="4" xfId="9" applyFont="1" applyFill="1" applyBorder="1" applyAlignment="1">
      <alignment horizontal="centerContinuous"/>
    </xf>
    <xf numFmtId="37" fontId="13" fillId="3" borderId="5" xfId="9" applyFont="1" applyFill="1" applyBorder="1" applyAlignment="1" applyProtection="1">
      <alignment horizontal="centerContinuous"/>
    </xf>
    <xf numFmtId="37" fontId="18" fillId="3" borderId="22" xfId="9" applyFont="1" applyFill="1" applyBorder="1" applyAlignment="1">
      <alignment horizontal="centerContinuous" vertical="center"/>
    </xf>
    <xf numFmtId="37" fontId="18" fillId="3" borderId="0" xfId="9" applyFont="1" applyFill="1" applyBorder="1" applyAlignment="1" applyProtection="1">
      <alignment horizontal="center" vertical="center"/>
    </xf>
    <xf numFmtId="37" fontId="18" fillId="3" borderId="2" xfId="9" applyFont="1" applyFill="1" applyBorder="1" applyAlignment="1" applyProtection="1">
      <alignment vertical="center"/>
    </xf>
    <xf numFmtId="37" fontId="18" fillId="3" borderId="5" xfId="9" applyFont="1" applyFill="1" applyBorder="1" applyAlignment="1" applyProtection="1">
      <alignment vertical="center"/>
    </xf>
    <xf numFmtId="37" fontId="20" fillId="3" borderId="8" xfId="9" applyFont="1" applyFill="1" applyBorder="1"/>
    <xf numFmtId="37" fontId="20" fillId="3" borderId="9" xfId="9" applyFont="1" applyFill="1" applyBorder="1"/>
    <xf numFmtId="37" fontId="20" fillId="3" borderId="24" xfId="9" applyFont="1" applyFill="1" applyBorder="1"/>
    <xf numFmtId="37" fontId="20" fillId="3" borderId="25" xfId="9" applyFont="1" applyFill="1" applyBorder="1"/>
    <xf numFmtId="37" fontId="2" fillId="3" borderId="4" xfId="9" applyFont="1" applyFill="1" applyBorder="1"/>
    <xf numFmtId="37" fontId="18" fillId="3" borderId="2" xfId="9" applyFont="1" applyFill="1" applyBorder="1" applyAlignment="1">
      <alignment vertical="center"/>
    </xf>
    <xf numFmtId="37" fontId="18" fillId="3" borderId="5" xfId="9" applyFont="1" applyFill="1" applyBorder="1" applyAlignment="1">
      <alignment vertical="center"/>
    </xf>
    <xf numFmtId="0" fontId="2" fillId="6" borderId="0" xfId="11" applyNumberFormat="1" applyFont="1" applyFill="1" applyBorder="1"/>
    <xf numFmtId="39" fontId="4" fillId="0" borderId="0" xfId="9" applyNumberFormat="1" applyFont="1" applyFill="1" applyBorder="1" applyProtection="1"/>
    <xf numFmtId="37" fontId="5" fillId="0" borderId="5" xfId="9" applyFont="1" applyFill="1" applyBorder="1" applyAlignment="1" applyProtection="1">
      <alignment horizontal="left"/>
    </xf>
    <xf numFmtId="37" fontId="2" fillId="0" borderId="19" xfId="9" applyFont="1" applyFill="1" applyBorder="1" applyProtection="1"/>
    <xf numFmtId="164" fontId="2" fillId="0" borderId="0" xfId="9" applyNumberFormat="1" applyFont="1"/>
    <xf numFmtId="37" fontId="51" fillId="0" borderId="0" xfId="9" applyFont="1" applyAlignment="1">
      <alignment vertical="center"/>
    </xf>
    <xf numFmtId="37" fontId="52" fillId="0" borderId="9" xfId="9" applyFont="1" applyFill="1" applyBorder="1" applyAlignment="1" applyProtection="1">
      <alignment vertical="center"/>
    </xf>
    <xf numFmtId="37" fontId="2" fillId="0" borderId="0" xfId="9" applyFont="1" applyAlignment="1">
      <alignment vertical="center"/>
    </xf>
    <xf numFmtId="37" fontId="5" fillId="2" borderId="6" xfId="9" applyFont="1" applyFill="1" applyBorder="1" applyAlignment="1">
      <alignment vertical="center"/>
    </xf>
    <xf numFmtId="37" fontId="5" fillId="0" borderId="8" xfId="9" applyFont="1" applyFill="1" applyBorder="1" applyAlignment="1" applyProtection="1">
      <alignment vertical="center"/>
    </xf>
    <xf numFmtId="37" fontId="5" fillId="0" borderId="7" xfId="9" applyFont="1" applyFill="1" applyBorder="1" applyAlignment="1" applyProtection="1">
      <alignment vertical="center"/>
    </xf>
    <xf numFmtId="37" fontId="5" fillId="0" borderId="9" xfId="9" applyFont="1" applyFill="1" applyBorder="1" applyAlignment="1" applyProtection="1">
      <alignment vertical="center"/>
    </xf>
    <xf numFmtId="37" fontId="5" fillId="0" borderId="7" xfId="9" applyFont="1" applyFill="1" applyBorder="1" applyAlignment="1" applyProtection="1">
      <alignment horizontal="right" vertical="center"/>
    </xf>
    <xf numFmtId="37" fontId="5" fillId="0" borderId="9" xfId="9" applyFont="1" applyFill="1" applyBorder="1" applyAlignment="1" applyProtection="1">
      <alignment horizontal="right" vertical="center"/>
    </xf>
    <xf numFmtId="3" fontId="5" fillId="0" borderId="7" xfId="9" applyNumberFormat="1" applyFont="1" applyFill="1" applyBorder="1" applyAlignment="1">
      <alignment horizontal="right" vertical="center"/>
    </xf>
    <xf numFmtId="3" fontId="5" fillId="0" borderId="9" xfId="9" applyNumberFormat="1" applyFont="1" applyFill="1" applyBorder="1" applyAlignment="1">
      <alignment vertical="center"/>
    </xf>
    <xf numFmtId="3" fontId="5" fillId="0" borderId="7" xfId="9" applyNumberFormat="1" applyFont="1" applyFill="1" applyBorder="1" applyAlignment="1">
      <alignment vertical="center"/>
    </xf>
    <xf numFmtId="3" fontId="5" fillId="0" borderId="9" xfId="9" applyNumberFormat="1" applyFont="1" applyFill="1" applyBorder="1" applyAlignment="1">
      <alignment horizontal="right" vertical="center"/>
    </xf>
    <xf numFmtId="37" fontId="5" fillId="0" borderId="0" xfId="9" applyFont="1" applyFill="1" applyBorder="1" applyAlignment="1" applyProtection="1">
      <alignment horizontal="left" vertical="center"/>
    </xf>
    <xf numFmtId="37" fontId="2" fillId="2" borderId="15" xfId="9" applyFont="1" applyFill="1" applyBorder="1"/>
    <xf numFmtId="37" fontId="5" fillId="0" borderId="8" xfId="9" applyFont="1" applyFill="1" applyBorder="1" applyProtection="1"/>
    <xf numFmtId="37" fontId="5" fillId="0" borderId="7" xfId="9" applyFont="1" applyFill="1" applyBorder="1" applyProtection="1"/>
    <xf numFmtId="37" fontId="5" fillId="0" borderId="9" xfId="9" applyFont="1" applyFill="1" applyBorder="1" applyProtection="1"/>
    <xf numFmtId="37" fontId="5" fillId="0" borderId="7" xfId="9" applyFont="1" applyFill="1" applyBorder="1" applyAlignment="1" applyProtection="1">
      <alignment horizontal="right"/>
    </xf>
    <xf numFmtId="37" fontId="5" fillId="0" borderId="9" xfId="9" applyFont="1" applyFill="1" applyBorder="1" applyAlignment="1" applyProtection="1">
      <alignment horizontal="right"/>
    </xf>
    <xf numFmtId="3" fontId="5" fillId="0" borderId="7" xfId="9" applyNumberFormat="1" applyFont="1" applyFill="1" applyBorder="1" applyAlignment="1">
      <alignment horizontal="right"/>
    </xf>
    <xf numFmtId="3" fontId="5" fillId="0" borderId="9" xfId="9" applyNumberFormat="1" applyFont="1" applyFill="1" applyBorder="1" applyAlignment="1">
      <alignment horizontal="right"/>
    </xf>
    <xf numFmtId="3" fontId="5" fillId="0" borderId="7" xfId="9" applyNumberFormat="1" applyFont="1" applyFill="1" applyBorder="1"/>
    <xf numFmtId="37" fontId="5" fillId="0" borderId="24" xfId="9" applyFont="1" applyFill="1" applyBorder="1" applyProtection="1"/>
    <xf numFmtId="37" fontId="5" fillId="0" borderId="23" xfId="9" applyFont="1" applyFill="1" applyBorder="1" applyProtection="1"/>
    <xf numFmtId="37" fontId="5" fillId="0" borderId="25" xfId="9" applyFont="1" applyFill="1" applyBorder="1" applyProtection="1"/>
    <xf numFmtId="37" fontId="5" fillId="0" borderId="23" xfId="9" applyFont="1" applyFill="1" applyBorder="1" applyAlignment="1" applyProtection="1">
      <alignment horizontal="right"/>
    </xf>
    <xf numFmtId="37" fontId="5" fillId="0" borderId="25" xfId="9" applyFont="1" applyFill="1" applyBorder="1" applyAlignment="1" applyProtection="1">
      <alignment horizontal="right"/>
    </xf>
    <xf numFmtId="3" fontId="5" fillId="0" borderId="23" xfId="9" applyNumberFormat="1" applyFont="1" applyFill="1" applyBorder="1" applyAlignment="1">
      <alignment horizontal="right"/>
    </xf>
    <xf numFmtId="3" fontId="5" fillId="0" borderId="25" xfId="9" applyNumberFormat="1" applyFont="1" applyFill="1" applyBorder="1" applyAlignment="1">
      <alignment horizontal="right"/>
    </xf>
    <xf numFmtId="3" fontId="5" fillId="0" borderId="23" xfId="9" applyNumberFormat="1" applyFont="1" applyFill="1" applyBorder="1"/>
    <xf numFmtId="37" fontId="18" fillId="3" borderId="24" xfId="9" applyFont="1" applyFill="1" applyBorder="1" applyAlignment="1">
      <alignment horizontal="centerContinuous" vertical="center"/>
    </xf>
    <xf numFmtId="37" fontId="18" fillId="3" borderId="25" xfId="9" applyFont="1" applyFill="1" applyBorder="1" applyAlignment="1">
      <alignment horizontal="centerContinuous" vertical="center"/>
    </xf>
    <xf numFmtId="0" fontId="2" fillId="0" borderId="0" xfId="12" applyFont="1"/>
    <xf numFmtId="0" fontId="3" fillId="0" borderId="0" xfId="11" applyNumberFormat="1" applyFont="1" applyFill="1" applyBorder="1"/>
    <xf numFmtId="0" fontId="3" fillId="0" borderId="0" xfId="12" applyFont="1"/>
    <xf numFmtId="0" fontId="25" fillId="0" borderId="0" xfId="12" applyFont="1"/>
    <xf numFmtId="2" fontId="2" fillId="0" borderId="30" xfId="12" applyNumberFormat="1" applyFont="1" applyBorder="1"/>
    <xf numFmtId="3" fontId="2" fillId="0" borderId="12" xfId="12" applyNumberFormat="1" applyFont="1" applyBorder="1"/>
    <xf numFmtId="3" fontId="2" fillId="0" borderId="31" xfId="12" applyNumberFormat="1" applyFont="1" applyBorder="1"/>
    <xf numFmtId="10" fontId="2" fillId="0" borderId="32" xfId="12" applyNumberFormat="1" applyFont="1" applyBorder="1"/>
    <xf numFmtId="2" fontId="2" fillId="0" borderId="30" xfId="12" applyNumberFormat="1" applyFont="1" applyBorder="1" applyAlignment="1">
      <alignment horizontal="right"/>
    </xf>
    <xf numFmtId="0" fontId="2" fillId="0" borderId="33" xfId="12" quotePrefix="1" applyNumberFormat="1" applyFont="1" applyBorder="1"/>
    <xf numFmtId="2" fontId="2" fillId="0" borderId="34" xfId="12" applyNumberFormat="1" applyFont="1" applyBorder="1"/>
    <xf numFmtId="3" fontId="2" fillId="0" borderId="35" xfId="12" applyNumberFormat="1" applyFont="1" applyBorder="1"/>
    <xf numFmtId="3" fontId="2" fillId="0" borderId="36" xfId="12" applyNumberFormat="1" applyFont="1" applyBorder="1"/>
    <xf numFmtId="10" fontId="2" fillId="0" borderId="37" xfId="12" applyNumberFormat="1" applyFont="1" applyBorder="1"/>
    <xf numFmtId="2" fontId="2" fillId="0" borderId="34" xfId="12" applyNumberFormat="1" applyFont="1" applyBorder="1" applyAlignment="1">
      <alignment horizontal="right"/>
    </xf>
    <xf numFmtId="0" fontId="2" fillId="0" borderId="38" xfId="12" quotePrefix="1" applyNumberFormat="1" applyFont="1" applyBorder="1"/>
    <xf numFmtId="2" fontId="26" fillId="7" borderId="39" xfId="12" applyNumberFormat="1" applyFont="1" applyFill="1" applyBorder="1"/>
    <xf numFmtId="3" fontId="26" fillId="7" borderId="40" xfId="12" applyNumberFormat="1" applyFont="1" applyFill="1" applyBorder="1"/>
    <xf numFmtId="3" fontId="26" fillId="7" borderId="41" xfId="12" applyNumberFormat="1" applyFont="1" applyFill="1" applyBorder="1"/>
    <xf numFmtId="10" fontId="26" fillId="7" borderId="42" xfId="12" applyNumberFormat="1" applyFont="1" applyFill="1" applyBorder="1"/>
    <xf numFmtId="3" fontId="26" fillId="7" borderId="43" xfId="12" applyNumberFormat="1" applyFont="1" applyFill="1" applyBorder="1"/>
    <xf numFmtId="3" fontId="26" fillId="7" borderId="44" xfId="12" applyNumberFormat="1" applyFont="1" applyFill="1" applyBorder="1"/>
    <xf numFmtId="0" fontId="26" fillId="7" borderId="41" xfId="12" applyNumberFormat="1" applyFont="1" applyFill="1" applyBorder="1"/>
    <xf numFmtId="49" fontId="2" fillId="0" borderId="0" xfId="12" applyNumberFormat="1" applyFont="1" applyAlignment="1">
      <alignment horizontal="center" vertical="center" wrapText="1"/>
    </xf>
    <xf numFmtId="49" fontId="4" fillId="3" borderId="45" xfId="12" applyNumberFormat="1" applyFont="1" applyFill="1" applyBorder="1" applyAlignment="1">
      <alignment horizontal="center" vertical="center" wrapText="1"/>
    </xf>
    <xf numFmtId="49" fontId="4" fillId="3" borderId="16" xfId="12" applyNumberFormat="1" applyFont="1" applyFill="1" applyBorder="1" applyAlignment="1">
      <alignment horizontal="center" vertical="center" wrapText="1"/>
    </xf>
    <xf numFmtId="49" fontId="4" fillId="3" borderId="46" xfId="12" applyNumberFormat="1" applyFont="1" applyFill="1" applyBorder="1" applyAlignment="1">
      <alignment horizontal="center" vertical="center" wrapText="1"/>
    </xf>
    <xf numFmtId="49" fontId="4" fillId="3" borderId="47" xfId="12" applyNumberFormat="1" applyFont="1" applyFill="1" applyBorder="1" applyAlignment="1">
      <alignment horizontal="center" vertical="center" wrapText="1"/>
    </xf>
    <xf numFmtId="49" fontId="5" fillId="0" borderId="0" xfId="12" applyNumberFormat="1" applyFont="1" applyAlignment="1">
      <alignment horizontal="center" vertical="center" wrapText="1"/>
    </xf>
    <xf numFmtId="0" fontId="2" fillId="0" borderId="0" xfId="11" applyNumberFormat="1" applyFont="1" applyFill="1" applyBorder="1"/>
    <xf numFmtId="0" fontId="28" fillId="0" borderId="0" xfId="12" applyFont="1"/>
    <xf numFmtId="2" fontId="28" fillId="8" borderId="39" xfId="12" applyNumberFormat="1" applyFont="1" applyFill="1" applyBorder="1"/>
    <xf numFmtId="3" fontId="28" fillId="8" borderId="40" xfId="12" applyNumberFormat="1" applyFont="1" applyFill="1" applyBorder="1"/>
    <xf numFmtId="3" fontId="28" fillId="8" borderId="41" xfId="12" applyNumberFormat="1" applyFont="1" applyFill="1" applyBorder="1"/>
    <xf numFmtId="10" fontId="28" fillId="8" borderId="42" xfId="12" applyNumberFormat="1" applyFont="1" applyFill="1" applyBorder="1"/>
    <xf numFmtId="0" fontId="28" fillId="8" borderId="41" xfId="12" applyNumberFormat="1" applyFont="1" applyFill="1" applyBorder="1"/>
    <xf numFmtId="0" fontId="2" fillId="0" borderId="0" xfId="6" applyFont="1" applyFill="1"/>
    <xf numFmtId="0" fontId="5" fillId="0" borderId="0" xfId="11" applyNumberFormat="1" applyFont="1" applyFill="1" applyBorder="1"/>
    <xf numFmtId="10" fontId="5" fillId="0" borderId="48" xfId="6" applyNumberFormat="1" applyFont="1" applyFill="1" applyBorder="1" applyAlignment="1">
      <alignment horizontal="right"/>
    </xf>
    <xf numFmtId="3" fontId="12" fillId="0" borderId="49" xfId="6" applyNumberFormat="1" applyFont="1" applyFill="1" applyBorder="1"/>
    <xf numFmtId="3" fontId="5" fillId="0" borderId="50" xfId="6" applyNumberFormat="1" applyFont="1" applyFill="1" applyBorder="1"/>
    <xf numFmtId="3" fontId="5" fillId="0" borderId="51" xfId="6" applyNumberFormat="1" applyFont="1" applyFill="1" applyBorder="1"/>
    <xf numFmtId="3" fontId="5" fillId="0" borderId="52" xfId="6" applyNumberFormat="1" applyFont="1" applyFill="1" applyBorder="1"/>
    <xf numFmtId="10" fontId="5" fillId="0" borderId="53" xfId="6" applyNumberFormat="1" applyFont="1" applyFill="1" applyBorder="1"/>
    <xf numFmtId="3" fontId="5" fillId="0" borderId="54" xfId="6" applyNumberFormat="1" applyFont="1" applyFill="1" applyBorder="1"/>
    <xf numFmtId="10" fontId="5" fillId="0" borderId="53" xfId="6" applyNumberFormat="1" applyFont="1" applyFill="1" applyBorder="1" applyAlignment="1">
      <alignment horizontal="right"/>
    </xf>
    <xf numFmtId="0" fontId="5" fillId="0" borderId="55" xfId="6" applyFont="1" applyFill="1" applyBorder="1"/>
    <xf numFmtId="10" fontId="5" fillId="0" borderId="56" xfId="6" applyNumberFormat="1" applyFont="1" applyFill="1" applyBorder="1" applyAlignment="1">
      <alignment horizontal="right"/>
    </xf>
    <xf numFmtId="3" fontId="12" fillId="0" borderId="57" xfId="6" applyNumberFormat="1" applyFont="1" applyFill="1" applyBorder="1"/>
    <xf numFmtId="3" fontId="5" fillId="0" borderId="58" xfId="6" applyNumberFormat="1" applyFont="1" applyFill="1" applyBorder="1"/>
    <xf numFmtId="3" fontId="5" fillId="0" borderId="59" xfId="6" applyNumberFormat="1" applyFont="1" applyFill="1" applyBorder="1"/>
    <xf numFmtId="3" fontId="5" fillId="0" borderId="60" xfId="6" applyNumberFormat="1" applyFont="1" applyFill="1" applyBorder="1"/>
    <xf numFmtId="10" fontId="5" fillId="0" borderId="61" xfId="6" applyNumberFormat="1" applyFont="1" applyFill="1" applyBorder="1"/>
    <xf numFmtId="3" fontId="5" fillId="0" borderId="62" xfId="6" applyNumberFormat="1" applyFont="1" applyFill="1" applyBorder="1"/>
    <xf numFmtId="10" fontId="5" fillId="0" borderId="61" xfId="6" applyNumberFormat="1" applyFont="1" applyFill="1" applyBorder="1" applyAlignment="1">
      <alignment horizontal="right"/>
    </xf>
    <xf numFmtId="0" fontId="5" fillId="0" borderId="63" xfId="6" applyFont="1" applyFill="1" applyBorder="1"/>
    <xf numFmtId="10" fontId="5" fillId="0" borderId="64" xfId="6" applyNumberFormat="1" applyFont="1" applyFill="1" applyBorder="1" applyAlignment="1">
      <alignment horizontal="right"/>
    </xf>
    <xf numFmtId="3" fontId="12" fillId="0" borderId="65" xfId="6" applyNumberFormat="1" applyFont="1" applyFill="1" applyBorder="1"/>
    <xf numFmtId="3" fontId="5" fillId="0" borderId="37" xfId="6" applyNumberFormat="1" applyFont="1" applyFill="1" applyBorder="1"/>
    <xf numFmtId="3" fontId="5" fillId="0" borderId="66" xfId="6" applyNumberFormat="1" applyFont="1" applyFill="1" applyBorder="1"/>
    <xf numFmtId="3" fontId="5" fillId="0" borderId="67" xfId="6" applyNumberFormat="1" applyFont="1" applyFill="1" applyBorder="1"/>
    <xf numFmtId="10" fontId="5" fillId="0" borderId="68" xfId="6" applyNumberFormat="1" applyFont="1" applyFill="1" applyBorder="1"/>
    <xf numFmtId="3" fontId="5" fillId="0" borderId="36" xfId="6" applyNumberFormat="1" applyFont="1" applyFill="1" applyBorder="1"/>
    <xf numFmtId="10" fontId="5" fillId="0" borderId="68" xfId="6" applyNumberFormat="1" applyFont="1" applyFill="1" applyBorder="1" applyAlignment="1">
      <alignment horizontal="right"/>
    </xf>
    <xf numFmtId="0" fontId="5" fillId="0" borderId="69" xfId="6" applyFont="1" applyFill="1" applyBorder="1"/>
    <xf numFmtId="0" fontId="29" fillId="0" borderId="0" xfId="6" applyFont="1" applyFill="1" applyAlignment="1">
      <alignment vertical="center"/>
    </xf>
    <xf numFmtId="10" fontId="29" fillId="7" borderId="70" xfId="6" applyNumberFormat="1" applyFont="1" applyFill="1" applyBorder="1" applyAlignment="1">
      <alignment horizontal="right" vertical="center"/>
    </xf>
    <xf numFmtId="3" fontId="29" fillId="7" borderId="71" xfId="6" applyNumberFormat="1" applyFont="1" applyFill="1" applyBorder="1" applyAlignment="1">
      <alignment vertical="center"/>
    </xf>
    <xf numFmtId="3" fontId="29" fillId="7" borderId="72" xfId="6" applyNumberFormat="1" applyFont="1" applyFill="1" applyBorder="1" applyAlignment="1">
      <alignment vertical="center"/>
    </xf>
    <xf numFmtId="3" fontId="29" fillId="7" borderId="73" xfId="6" applyNumberFormat="1" applyFont="1" applyFill="1" applyBorder="1" applyAlignment="1">
      <alignment vertical="center"/>
    </xf>
    <xf numFmtId="3" fontId="29" fillId="7" borderId="74" xfId="6" applyNumberFormat="1" applyFont="1" applyFill="1" applyBorder="1" applyAlignment="1">
      <alignment vertical="center"/>
    </xf>
    <xf numFmtId="165" fontId="29" fillId="7" borderId="75" xfId="6" applyNumberFormat="1" applyFont="1" applyFill="1" applyBorder="1" applyAlignment="1">
      <alignment vertical="center"/>
    </xf>
    <xf numFmtId="3" fontId="29" fillId="7" borderId="76" xfId="6" applyNumberFormat="1" applyFont="1" applyFill="1" applyBorder="1" applyAlignment="1">
      <alignment vertical="center"/>
    </xf>
    <xf numFmtId="10" fontId="29" fillId="7" borderId="75" xfId="6" applyNumberFormat="1" applyFont="1" applyFill="1" applyBorder="1" applyAlignment="1">
      <alignment horizontal="right" vertical="center"/>
    </xf>
    <xf numFmtId="3" fontId="29" fillId="7" borderId="77" xfId="6" applyNumberFormat="1" applyFont="1" applyFill="1" applyBorder="1" applyAlignment="1">
      <alignment vertical="center"/>
    </xf>
    <xf numFmtId="0" fontId="29" fillId="7" borderId="78" xfId="6" applyNumberFormat="1" applyFont="1" applyFill="1" applyBorder="1" applyAlignment="1">
      <alignment vertical="center"/>
    </xf>
    <xf numFmtId="1" fontId="14" fillId="0" borderId="0" xfId="6" applyNumberFormat="1" applyFont="1" applyFill="1" applyAlignment="1">
      <alignment horizontal="center" vertical="center" wrapText="1"/>
    </xf>
    <xf numFmtId="49" fontId="13" fillId="3" borderId="50" xfId="6" applyNumberFormat="1" applyFont="1" applyFill="1" applyBorder="1" applyAlignment="1">
      <alignment horizontal="center" vertical="center" wrapText="1"/>
    </xf>
    <xf numFmtId="49" fontId="13" fillId="3" borderId="51" xfId="6" applyNumberFormat="1" applyFont="1" applyFill="1" applyBorder="1" applyAlignment="1">
      <alignment horizontal="center" vertical="center" wrapText="1"/>
    </xf>
    <xf numFmtId="49" fontId="13" fillId="3" borderId="54" xfId="6" applyNumberFormat="1" applyFont="1" applyFill="1" applyBorder="1" applyAlignment="1">
      <alignment horizontal="center" vertical="center" wrapText="1"/>
    </xf>
    <xf numFmtId="49" fontId="13" fillId="3" borderId="52" xfId="6" applyNumberFormat="1" applyFont="1" applyFill="1" applyBorder="1" applyAlignment="1">
      <alignment horizontal="center" vertical="center" wrapText="1"/>
    </xf>
    <xf numFmtId="1" fontId="30" fillId="0" borderId="0" xfId="6" applyNumberFormat="1" applyFont="1" applyFill="1" applyAlignment="1">
      <alignment horizontal="center" vertical="center" wrapText="1"/>
    </xf>
    <xf numFmtId="0" fontId="32" fillId="0" borderId="0" xfId="6" applyFont="1" applyFill="1"/>
    <xf numFmtId="0" fontId="35" fillId="0" borderId="0" xfId="6" applyFont="1" applyFill="1" applyAlignment="1">
      <alignment vertical="center"/>
    </xf>
    <xf numFmtId="10" fontId="35" fillId="7" borderId="70" xfId="6" applyNumberFormat="1" applyFont="1" applyFill="1" applyBorder="1" applyAlignment="1">
      <alignment horizontal="right" vertical="center"/>
    </xf>
    <xf numFmtId="3" fontId="35" fillId="7" borderId="71" xfId="6" applyNumberFormat="1" applyFont="1" applyFill="1" applyBorder="1" applyAlignment="1">
      <alignment vertical="center"/>
    </xf>
    <xf numFmtId="3" fontId="35" fillId="7" borderId="72" xfId="6" applyNumberFormat="1" applyFont="1" applyFill="1" applyBorder="1" applyAlignment="1">
      <alignment vertical="center"/>
    </xf>
    <xf numFmtId="3" fontId="35" fillId="7" borderId="73" xfId="6" applyNumberFormat="1" applyFont="1" applyFill="1" applyBorder="1" applyAlignment="1">
      <alignment vertical="center"/>
    </xf>
    <xf numFmtId="3" fontId="35" fillId="7" borderId="74" xfId="6" applyNumberFormat="1" applyFont="1" applyFill="1" applyBorder="1" applyAlignment="1">
      <alignment vertical="center"/>
    </xf>
    <xf numFmtId="10" fontId="35" fillId="7" borderId="75" xfId="6" applyNumberFormat="1" applyFont="1" applyFill="1" applyBorder="1" applyAlignment="1">
      <alignment vertical="center"/>
    </xf>
    <xf numFmtId="3" fontId="35" fillId="7" borderId="76" xfId="6" applyNumberFormat="1" applyFont="1" applyFill="1" applyBorder="1" applyAlignment="1">
      <alignment vertical="center"/>
    </xf>
    <xf numFmtId="10" fontId="35" fillId="7" borderId="75" xfId="6" applyNumberFormat="1" applyFont="1" applyFill="1" applyBorder="1" applyAlignment="1">
      <alignment horizontal="right" vertical="center"/>
    </xf>
    <xf numFmtId="3" fontId="35" fillId="7" borderId="77" xfId="6" applyNumberFormat="1" applyFont="1" applyFill="1" applyBorder="1" applyAlignment="1">
      <alignment vertical="center"/>
    </xf>
    <xf numFmtId="0" fontId="35" fillId="7" borderId="78" xfId="6" applyNumberFormat="1" applyFont="1" applyFill="1" applyBorder="1" applyAlignment="1">
      <alignment vertical="center"/>
    </xf>
    <xf numFmtId="0" fontId="2" fillId="0" borderId="0" xfId="13" applyFont="1"/>
    <xf numFmtId="0" fontId="25" fillId="0" borderId="0" xfId="13" applyFont="1"/>
    <xf numFmtId="10" fontId="2" fillId="0" borderId="79" xfId="13" applyNumberFormat="1" applyFont="1" applyBorder="1"/>
    <xf numFmtId="3" fontId="2" fillId="0" borderId="3" xfId="13" applyNumberFormat="1" applyFont="1" applyBorder="1"/>
    <xf numFmtId="3" fontId="2" fillId="0" borderId="80" xfId="13" applyNumberFormat="1" applyFont="1" applyBorder="1"/>
    <xf numFmtId="10" fontId="2" fillId="0" borderId="81" xfId="13" applyNumberFormat="1" applyFont="1" applyBorder="1"/>
    <xf numFmtId="10" fontId="2" fillId="0" borderId="3" xfId="13" applyNumberFormat="1" applyFont="1" applyBorder="1"/>
    <xf numFmtId="3" fontId="2" fillId="0" borderId="82" xfId="13" applyNumberFormat="1" applyFont="1" applyBorder="1"/>
    <xf numFmtId="0" fontId="2" fillId="0" borderId="83" xfId="13" applyNumberFormat="1" applyFont="1" applyBorder="1"/>
    <xf numFmtId="10" fontId="2" fillId="0" borderId="84" xfId="13" applyNumberFormat="1" applyFont="1" applyBorder="1"/>
    <xf numFmtId="3" fontId="2" fillId="0" borderId="35" xfId="13" applyNumberFormat="1" applyFont="1" applyBorder="1"/>
    <xf numFmtId="3" fontId="2" fillId="0" borderId="36" xfId="13" applyNumberFormat="1" applyFont="1" applyBorder="1"/>
    <xf numFmtId="10" fontId="2" fillId="0" borderId="34" xfId="13" applyNumberFormat="1" applyFont="1" applyBorder="1"/>
    <xf numFmtId="10" fontId="2" fillId="0" borderId="35" xfId="13" applyNumberFormat="1" applyFont="1" applyBorder="1"/>
    <xf numFmtId="3" fontId="2" fillId="0" borderId="67" xfId="13" applyNumberFormat="1" applyFont="1" applyBorder="1"/>
    <xf numFmtId="0" fontId="2" fillId="0" borderId="69" xfId="13" applyNumberFormat="1" applyFont="1" applyBorder="1"/>
    <xf numFmtId="0" fontId="28" fillId="0" borderId="0" xfId="13" applyFont="1"/>
    <xf numFmtId="10" fontId="28" fillId="8" borderId="195" xfId="13" applyNumberFormat="1" applyFont="1" applyFill="1" applyBorder="1" applyAlignment="1">
      <alignment vertical="center"/>
    </xf>
    <xf numFmtId="3" fontId="28" fillId="8" borderId="196" xfId="13" applyNumberFormat="1" applyFont="1" applyFill="1" applyBorder="1" applyAlignment="1">
      <alignment vertical="center"/>
    </xf>
    <xf numFmtId="10" fontId="28" fillId="8" borderId="197" xfId="13" applyNumberFormat="1" applyFont="1" applyFill="1" applyBorder="1" applyAlignment="1">
      <alignment vertical="center"/>
    </xf>
    <xf numFmtId="3" fontId="28" fillId="8" borderId="198" xfId="13" applyNumberFormat="1" applyFont="1" applyFill="1" applyBorder="1" applyAlignment="1">
      <alignment vertical="center"/>
    </xf>
    <xf numFmtId="10" fontId="28" fillId="8" borderId="199" xfId="13" applyNumberFormat="1" applyFont="1" applyFill="1" applyBorder="1" applyAlignment="1">
      <alignment vertical="center"/>
    </xf>
    <xf numFmtId="3" fontId="28" fillId="8" borderId="200" xfId="13" applyNumberFormat="1" applyFont="1" applyFill="1" applyBorder="1" applyAlignment="1">
      <alignment vertical="center"/>
    </xf>
    <xf numFmtId="0" fontId="28" fillId="8" borderId="201" xfId="13" applyNumberFormat="1" applyFont="1" applyFill="1" applyBorder="1" applyAlignment="1">
      <alignment vertical="center"/>
    </xf>
    <xf numFmtId="1" fontId="2" fillId="0" borderId="0" xfId="13" applyNumberFormat="1" applyFont="1" applyAlignment="1">
      <alignment horizontal="center" vertical="center" wrapText="1"/>
    </xf>
    <xf numFmtId="1" fontId="12" fillId="3" borderId="85" xfId="13" applyNumberFormat="1" applyFont="1" applyFill="1" applyBorder="1" applyAlignment="1">
      <alignment horizontal="center" vertical="center" wrapText="1"/>
    </xf>
    <xf numFmtId="49" fontId="12" fillId="3" borderId="45" xfId="13" applyNumberFormat="1" applyFont="1" applyFill="1" applyBorder="1" applyAlignment="1">
      <alignment horizontal="center" vertical="center" wrapText="1"/>
    </xf>
    <xf numFmtId="49" fontId="12" fillId="3" borderId="47" xfId="13" applyNumberFormat="1" applyFont="1" applyFill="1" applyBorder="1" applyAlignment="1">
      <alignment horizontal="center" vertical="center" wrapText="1"/>
    </xf>
    <xf numFmtId="1" fontId="12" fillId="3" borderId="86" xfId="13" applyNumberFormat="1" applyFont="1" applyFill="1" applyBorder="1" applyAlignment="1">
      <alignment horizontal="center" vertical="center" wrapText="1"/>
    </xf>
    <xf numFmtId="1" fontId="12" fillId="3" borderId="87" xfId="13" applyNumberFormat="1" applyFont="1" applyFill="1" applyBorder="1" applyAlignment="1">
      <alignment vertical="center" wrapText="1"/>
    </xf>
    <xf numFmtId="49" fontId="12" fillId="3" borderId="88" xfId="13" applyNumberFormat="1" applyFont="1" applyFill="1" applyBorder="1" applyAlignment="1">
      <alignment horizontal="center" vertical="center" wrapText="1"/>
    </xf>
    <xf numFmtId="0" fontId="2" fillId="0" borderId="0" xfId="13" applyFont="1" applyAlignment="1">
      <alignment vertical="center"/>
    </xf>
    <xf numFmtId="0" fontId="29" fillId="0" borderId="0" xfId="13" applyFont="1"/>
    <xf numFmtId="10" fontId="32" fillId="8" borderId="202" xfId="13" applyNumberFormat="1" applyFont="1" applyFill="1" applyBorder="1"/>
    <xf numFmtId="3" fontId="29" fillId="8" borderId="203" xfId="13" applyNumberFormat="1" applyFont="1" applyFill="1" applyBorder="1" applyAlignment="1">
      <alignment vertical="center"/>
    </xf>
    <xf numFmtId="165" fontId="29" fillId="8" borderId="204" xfId="13" applyNumberFormat="1" applyFont="1" applyFill="1" applyBorder="1" applyAlignment="1">
      <alignment vertical="center"/>
    </xf>
    <xf numFmtId="3" fontId="29" fillId="8" borderId="205" xfId="13" applyNumberFormat="1" applyFont="1" applyFill="1" applyBorder="1" applyAlignment="1">
      <alignment vertical="center"/>
    </xf>
    <xf numFmtId="10" fontId="32" fillId="8" borderId="204" xfId="13" applyNumberFormat="1" applyFont="1" applyFill="1" applyBorder="1"/>
    <xf numFmtId="3" fontId="29" fillId="8" borderId="206" xfId="13" applyNumberFormat="1" applyFont="1" applyFill="1" applyBorder="1" applyAlignment="1">
      <alignment vertical="center"/>
    </xf>
    <xf numFmtId="0" fontId="29" fillId="8" borderId="207" xfId="13" applyNumberFormat="1" applyFont="1" applyFill="1" applyBorder="1" applyAlignment="1">
      <alignment vertical="center"/>
    </xf>
    <xf numFmtId="0" fontId="4" fillId="0" borderId="0" xfId="6" applyFont="1" applyFill="1"/>
    <xf numFmtId="10" fontId="12" fillId="5" borderId="89" xfId="6" applyNumberFormat="1" applyFont="1" applyFill="1" applyBorder="1" applyAlignment="1">
      <alignment horizontal="right"/>
    </xf>
    <xf numFmtId="3" fontId="12" fillId="5" borderId="90" xfId="6" applyNumberFormat="1" applyFont="1" applyFill="1" applyBorder="1"/>
    <xf numFmtId="3" fontId="12" fillId="5" borderId="91" xfId="6" applyNumberFormat="1" applyFont="1" applyFill="1" applyBorder="1"/>
    <xf numFmtId="3" fontId="12" fillId="5" borderId="92" xfId="6" applyNumberFormat="1" applyFont="1" applyFill="1" applyBorder="1"/>
    <xf numFmtId="10" fontId="12" fillId="5" borderId="93" xfId="6" applyNumberFormat="1" applyFont="1" applyFill="1" applyBorder="1"/>
    <xf numFmtId="10" fontId="12" fillId="5" borderId="93" xfId="6" applyNumberFormat="1" applyFont="1" applyFill="1" applyBorder="1" applyAlignment="1">
      <alignment horizontal="right"/>
    </xf>
    <xf numFmtId="0" fontId="12" fillId="5" borderId="94" xfId="6" applyFont="1" applyFill="1" applyBorder="1"/>
    <xf numFmtId="10" fontId="2" fillId="0" borderId="95" xfId="6" applyNumberFormat="1" applyFont="1" applyFill="1" applyBorder="1" applyAlignment="1">
      <alignment horizontal="right"/>
    </xf>
    <xf numFmtId="3" fontId="2" fillId="0" borderId="59" xfId="6" applyNumberFormat="1" applyFont="1" applyFill="1" applyBorder="1"/>
    <xf numFmtId="3" fontId="2" fillId="0" borderId="58" xfId="6" applyNumberFormat="1" applyFont="1" applyFill="1" applyBorder="1"/>
    <xf numFmtId="3" fontId="2" fillId="0" borderId="96" xfId="6" applyNumberFormat="1" applyFont="1" applyFill="1" applyBorder="1"/>
    <xf numFmtId="10" fontId="2" fillId="0" borderId="97" xfId="6" applyNumberFormat="1" applyFont="1" applyFill="1" applyBorder="1"/>
    <xf numFmtId="3" fontId="2" fillId="0" borderId="62" xfId="6" applyNumberFormat="1" applyFont="1" applyFill="1" applyBorder="1"/>
    <xf numFmtId="10" fontId="2" fillId="0" borderId="97" xfId="6" applyNumberFormat="1" applyFont="1" applyFill="1" applyBorder="1" applyAlignment="1">
      <alignment horizontal="right"/>
    </xf>
    <xf numFmtId="0" fontId="2" fillId="0" borderId="63" xfId="6" applyFont="1" applyFill="1" applyBorder="1"/>
    <xf numFmtId="0" fontId="12" fillId="0" borderId="0" xfId="6" applyFont="1" applyFill="1" applyAlignment="1">
      <alignment vertical="center"/>
    </xf>
    <xf numFmtId="10" fontId="12" fillId="5" borderId="98" xfId="6" applyNumberFormat="1" applyFont="1" applyFill="1" applyBorder="1" applyAlignment="1">
      <alignment horizontal="right" vertical="center"/>
    </xf>
    <xf numFmtId="3" fontId="12" fillId="5" borderId="99" xfId="6" applyNumberFormat="1" applyFont="1" applyFill="1" applyBorder="1" applyAlignment="1">
      <alignment vertical="center"/>
    </xf>
    <xf numFmtId="3" fontId="12" fillId="5" borderId="100" xfId="6" applyNumberFormat="1" applyFont="1" applyFill="1" applyBorder="1" applyAlignment="1">
      <alignment vertical="center"/>
    </xf>
    <xf numFmtId="3" fontId="12" fillId="5" borderId="101" xfId="6" applyNumberFormat="1" applyFont="1" applyFill="1" applyBorder="1" applyAlignment="1">
      <alignment vertical="center"/>
    </xf>
    <xf numFmtId="10" fontId="12" fillId="5" borderId="102" xfId="6" applyNumberFormat="1" applyFont="1" applyFill="1" applyBorder="1" applyAlignment="1">
      <alignment vertical="center"/>
    </xf>
    <xf numFmtId="10" fontId="12" fillId="5" borderId="102" xfId="6" applyNumberFormat="1" applyFont="1" applyFill="1" applyBorder="1" applyAlignment="1">
      <alignment horizontal="right" vertical="center"/>
    </xf>
    <xf numFmtId="0" fontId="12" fillId="5" borderId="103" xfId="6" applyFont="1" applyFill="1" applyBorder="1" applyAlignment="1">
      <alignment vertical="center"/>
    </xf>
    <xf numFmtId="10" fontId="2" fillId="0" borderId="84" xfId="6" applyNumberFormat="1" applyFont="1" applyFill="1" applyBorder="1" applyAlignment="1">
      <alignment horizontal="right"/>
    </xf>
    <xf numFmtId="3" fontId="2" fillId="0" borderId="37" xfId="6" applyNumberFormat="1" applyFont="1" applyFill="1" applyBorder="1"/>
    <xf numFmtId="3" fontId="2" fillId="0" borderId="66" xfId="6" applyNumberFormat="1" applyFont="1" applyFill="1" applyBorder="1"/>
    <xf numFmtId="3" fontId="2" fillId="0" borderId="36" xfId="6" applyNumberFormat="1" applyFont="1" applyFill="1" applyBorder="1"/>
    <xf numFmtId="10" fontId="2" fillId="0" borderId="34" xfId="6" applyNumberFormat="1" applyFont="1" applyFill="1" applyBorder="1"/>
    <xf numFmtId="10" fontId="2" fillId="0" borderId="34" xfId="6" applyNumberFormat="1" applyFont="1" applyFill="1" applyBorder="1" applyAlignment="1">
      <alignment horizontal="right"/>
    </xf>
    <xf numFmtId="0" fontId="2" fillId="0" borderId="69" xfId="6" applyFont="1" applyFill="1" applyBorder="1"/>
    <xf numFmtId="3" fontId="2" fillId="0" borderId="35" xfId="6" applyNumberFormat="1" applyFont="1" applyFill="1" applyBorder="1"/>
    <xf numFmtId="10" fontId="2" fillId="0" borderId="104" xfId="6" applyNumberFormat="1" applyFont="1" applyFill="1" applyBorder="1" applyAlignment="1">
      <alignment horizontal="right"/>
    </xf>
    <xf numFmtId="3" fontId="2" fillId="0" borderId="105" xfId="6" applyNumberFormat="1" applyFont="1" applyFill="1" applyBorder="1"/>
    <xf numFmtId="3" fontId="2" fillId="0" borderId="106" xfId="6" applyNumberFormat="1" applyFont="1" applyFill="1" applyBorder="1"/>
    <xf numFmtId="3" fontId="2" fillId="0" borderId="107" xfId="6" applyNumberFormat="1" applyFont="1" applyFill="1" applyBorder="1"/>
    <xf numFmtId="10" fontId="2" fillId="0" borderId="108" xfId="6" applyNumberFormat="1" applyFont="1" applyFill="1" applyBorder="1"/>
    <xf numFmtId="10" fontId="2" fillId="0" borderId="108" xfId="6" applyNumberFormat="1" applyFont="1" applyFill="1" applyBorder="1" applyAlignment="1">
      <alignment horizontal="right"/>
    </xf>
    <xf numFmtId="0" fontId="2" fillId="0" borderId="109" xfId="6" applyFont="1" applyFill="1" applyBorder="1"/>
    <xf numFmtId="0" fontId="28" fillId="0" borderId="0" xfId="6" applyFont="1" applyFill="1" applyAlignment="1">
      <alignment vertical="center"/>
    </xf>
    <xf numFmtId="10" fontId="28" fillId="7" borderId="110" xfId="6" applyNumberFormat="1" applyFont="1" applyFill="1" applyBorder="1" applyAlignment="1">
      <alignment horizontal="right" vertical="center"/>
    </xf>
    <xf numFmtId="3" fontId="28" fillId="7" borderId="111" xfId="6" applyNumberFormat="1" applyFont="1" applyFill="1" applyBorder="1" applyAlignment="1">
      <alignment vertical="center"/>
    </xf>
    <xf numFmtId="3" fontId="28" fillId="7" borderId="112" xfId="6" applyNumberFormat="1" applyFont="1" applyFill="1" applyBorder="1" applyAlignment="1">
      <alignment vertical="center"/>
    </xf>
    <xf numFmtId="3" fontId="28" fillId="7" borderId="113" xfId="6" applyNumberFormat="1" applyFont="1" applyFill="1" applyBorder="1" applyAlignment="1">
      <alignment vertical="center"/>
    </xf>
    <xf numFmtId="9" fontId="28" fillId="7" borderId="114" xfId="6" applyNumberFormat="1" applyFont="1" applyFill="1" applyBorder="1" applyAlignment="1">
      <alignment vertical="center"/>
    </xf>
    <xf numFmtId="10" fontId="28" fillId="7" borderId="115" xfId="6" applyNumberFormat="1" applyFont="1" applyFill="1" applyBorder="1" applyAlignment="1">
      <alignment horizontal="right" vertical="center"/>
    </xf>
    <xf numFmtId="0" fontId="28" fillId="7" borderId="116" xfId="6" applyNumberFormat="1" applyFont="1" applyFill="1" applyBorder="1" applyAlignment="1">
      <alignment vertical="center"/>
    </xf>
    <xf numFmtId="1" fontId="2" fillId="0" borderId="0" xfId="6" applyNumberFormat="1" applyFont="1" applyFill="1" applyAlignment="1">
      <alignment horizontal="center" vertical="center" wrapText="1"/>
    </xf>
    <xf numFmtId="49" fontId="12" fillId="3" borderId="50" xfId="6" applyNumberFormat="1" applyFont="1" applyFill="1" applyBorder="1" applyAlignment="1">
      <alignment horizontal="center" vertical="center" wrapText="1"/>
    </xf>
    <xf numFmtId="49" fontId="12" fillId="3" borderId="51" xfId="6" applyNumberFormat="1" applyFont="1" applyFill="1" applyBorder="1" applyAlignment="1">
      <alignment horizontal="center" vertical="center" wrapText="1"/>
    </xf>
    <xf numFmtId="49" fontId="12" fillId="3" borderId="54" xfId="6" applyNumberFormat="1" applyFont="1" applyFill="1" applyBorder="1" applyAlignment="1">
      <alignment horizontal="center" vertical="center" wrapText="1"/>
    </xf>
    <xf numFmtId="0" fontId="14" fillId="0" borderId="0" xfId="6" applyFont="1" applyFill="1"/>
    <xf numFmtId="10" fontId="5" fillId="5" borderId="89" xfId="6" applyNumberFormat="1" applyFont="1" applyFill="1" applyBorder="1" applyAlignment="1">
      <alignment horizontal="right"/>
    </xf>
    <xf numFmtId="3" fontId="5" fillId="5" borderId="117" xfId="6" applyNumberFormat="1" applyFont="1" applyFill="1" applyBorder="1"/>
    <xf numFmtId="3" fontId="5" fillId="5" borderId="118" xfId="6" applyNumberFormat="1" applyFont="1" applyFill="1" applyBorder="1"/>
    <xf numFmtId="3" fontId="5" fillId="5" borderId="90" xfId="6" applyNumberFormat="1" applyFont="1" applyFill="1" applyBorder="1"/>
    <xf numFmtId="3" fontId="5" fillId="5" borderId="91" xfId="6" applyNumberFormat="1" applyFont="1" applyFill="1" applyBorder="1"/>
    <xf numFmtId="3" fontId="5" fillId="5" borderId="92" xfId="6" applyNumberFormat="1" applyFont="1" applyFill="1" applyBorder="1"/>
    <xf numFmtId="10" fontId="5" fillId="5" borderId="93" xfId="6" applyNumberFormat="1" applyFont="1" applyFill="1" applyBorder="1"/>
    <xf numFmtId="10" fontId="5" fillId="5" borderId="93" xfId="6" applyNumberFormat="1" applyFont="1" applyFill="1" applyBorder="1" applyAlignment="1">
      <alignment horizontal="right"/>
    </xf>
    <xf numFmtId="0" fontId="5" fillId="5" borderId="94" xfId="6" applyFont="1" applyFill="1" applyBorder="1"/>
    <xf numFmtId="3" fontId="2" fillId="0" borderId="60" xfId="6" applyNumberFormat="1" applyFont="1" applyFill="1" applyBorder="1"/>
    <xf numFmtId="3" fontId="2" fillId="0" borderId="119" xfId="6" applyNumberFormat="1" applyFont="1" applyFill="1" applyBorder="1"/>
    <xf numFmtId="10" fontId="5" fillId="0" borderId="97" xfId="6" applyNumberFormat="1" applyFont="1" applyFill="1" applyBorder="1" applyAlignment="1">
      <alignment horizontal="right"/>
    </xf>
    <xf numFmtId="0" fontId="12" fillId="0" borderId="0" xfId="6" applyFont="1" applyFill="1"/>
    <xf numFmtId="10" fontId="5" fillId="5" borderId="98" xfId="6" applyNumberFormat="1" applyFont="1" applyFill="1" applyBorder="1" applyAlignment="1">
      <alignment horizontal="right"/>
    </xf>
    <xf numFmtId="3" fontId="5" fillId="5" borderId="120" xfId="6" applyNumberFormat="1" applyFont="1" applyFill="1" applyBorder="1"/>
    <xf numFmtId="3" fontId="5" fillId="5" borderId="121" xfId="6" applyNumberFormat="1" applyFont="1" applyFill="1" applyBorder="1"/>
    <xf numFmtId="3" fontId="5" fillId="5" borderId="99" xfId="6" applyNumberFormat="1" applyFont="1" applyFill="1" applyBorder="1"/>
    <xf numFmtId="3" fontId="5" fillId="5" borderId="100" xfId="6" applyNumberFormat="1" applyFont="1" applyFill="1" applyBorder="1"/>
    <xf numFmtId="3" fontId="5" fillId="5" borderId="101" xfId="6" applyNumberFormat="1" applyFont="1" applyFill="1" applyBorder="1"/>
    <xf numFmtId="10" fontId="5" fillId="5" borderId="102" xfId="6" applyNumberFormat="1" applyFont="1" applyFill="1" applyBorder="1"/>
    <xf numFmtId="10" fontId="5" fillId="5" borderId="102" xfId="6" applyNumberFormat="1" applyFont="1" applyFill="1" applyBorder="1" applyAlignment="1">
      <alignment horizontal="right"/>
    </xf>
    <xf numFmtId="0" fontId="5" fillId="5" borderId="103" xfId="6" applyFont="1" applyFill="1" applyBorder="1"/>
    <xf numFmtId="3" fontId="2" fillId="0" borderId="122" xfId="6" applyNumberFormat="1" applyFont="1" applyFill="1" applyBorder="1"/>
    <xf numFmtId="3" fontId="2" fillId="0" borderId="67" xfId="6" applyNumberFormat="1" applyFont="1" applyFill="1" applyBorder="1"/>
    <xf numFmtId="10" fontId="5" fillId="0" borderId="34" xfId="6" applyNumberFormat="1" applyFont="1" applyFill="1" applyBorder="1" applyAlignment="1">
      <alignment horizontal="right"/>
    </xf>
    <xf numFmtId="3" fontId="2" fillId="0" borderId="123" xfId="6" applyNumberFormat="1" applyFont="1" applyFill="1" applyBorder="1"/>
    <xf numFmtId="3" fontId="2" fillId="0" borderId="124" xfId="6" applyNumberFormat="1" applyFont="1" applyFill="1" applyBorder="1"/>
    <xf numFmtId="3" fontId="2" fillId="0" borderId="125" xfId="6" applyNumberFormat="1" applyFont="1" applyFill="1" applyBorder="1"/>
    <xf numFmtId="10" fontId="5" fillId="0" borderId="108" xfId="6" applyNumberFormat="1" applyFont="1" applyFill="1" applyBorder="1" applyAlignment="1">
      <alignment horizontal="right"/>
    </xf>
    <xf numFmtId="10" fontId="29" fillId="9" borderId="110" xfId="6" applyNumberFormat="1" applyFont="1" applyFill="1" applyBorder="1" applyAlignment="1">
      <alignment horizontal="right" vertical="center"/>
    </xf>
    <xf numFmtId="3" fontId="29" fillId="9" borderId="126" xfId="6" applyNumberFormat="1" applyFont="1" applyFill="1" applyBorder="1" applyAlignment="1">
      <alignment vertical="center"/>
    </xf>
    <xf numFmtId="3" fontId="29" fillId="9" borderId="127" xfId="6" applyNumberFormat="1" applyFont="1" applyFill="1" applyBorder="1" applyAlignment="1">
      <alignment vertical="center"/>
    </xf>
    <xf numFmtId="3" fontId="29" fillId="9" borderId="128" xfId="6" applyNumberFormat="1" applyFont="1" applyFill="1" applyBorder="1" applyAlignment="1">
      <alignment vertical="center"/>
    </xf>
    <xf numFmtId="3" fontId="29" fillId="9" borderId="0" xfId="6" applyNumberFormat="1" applyFont="1" applyFill="1" applyBorder="1" applyAlignment="1">
      <alignment vertical="center"/>
    </xf>
    <xf numFmtId="3" fontId="29" fillId="9" borderId="129" xfId="6" applyNumberFormat="1" applyFont="1" applyFill="1" applyBorder="1" applyAlignment="1">
      <alignment vertical="center"/>
    </xf>
    <xf numFmtId="10" fontId="29" fillId="9" borderId="130" xfId="6" applyNumberFormat="1" applyFont="1" applyFill="1" applyBorder="1" applyAlignment="1">
      <alignment vertical="center"/>
    </xf>
    <xf numFmtId="10" fontId="29" fillId="9" borderId="130" xfId="6" applyNumberFormat="1" applyFont="1" applyFill="1" applyBorder="1" applyAlignment="1">
      <alignment horizontal="right" vertical="center"/>
    </xf>
    <xf numFmtId="0" fontId="29" fillId="9" borderId="131" xfId="6" applyNumberFormat="1" applyFont="1" applyFill="1" applyBorder="1" applyAlignment="1">
      <alignment vertical="center"/>
    </xf>
    <xf numFmtId="49" fontId="4" fillId="3" borderId="52" xfId="6" applyNumberFormat="1" applyFont="1" applyFill="1" applyBorder="1" applyAlignment="1">
      <alignment horizontal="center" vertical="center" wrapText="1"/>
    </xf>
    <xf numFmtId="49" fontId="12" fillId="3" borderId="132" xfId="6" applyNumberFormat="1" applyFont="1" applyFill="1" applyBorder="1" applyAlignment="1">
      <alignment horizontal="center" vertical="center" wrapText="1"/>
    </xf>
    <xf numFmtId="49" fontId="13" fillId="3" borderId="126" xfId="6" applyNumberFormat="1" applyFont="1" applyFill="1" applyBorder="1" applyAlignment="1">
      <alignment horizontal="center" vertical="center" wrapText="1"/>
    </xf>
    <xf numFmtId="10" fontId="29" fillId="8" borderId="110" xfId="6" applyNumberFormat="1" applyFont="1" applyFill="1" applyBorder="1" applyAlignment="1">
      <alignment horizontal="right" vertical="center"/>
    </xf>
    <xf numFmtId="3" fontId="29" fillId="8" borderId="128" xfId="6" applyNumberFormat="1" applyFont="1" applyFill="1" applyBorder="1" applyAlignment="1">
      <alignment vertical="center"/>
    </xf>
    <xf numFmtId="3" fontId="29" fillId="8" borderId="0" xfId="6" applyNumberFormat="1" applyFont="1" applyFill="1" applyBorder="1" applyAlignment="1">
      <alignment vertical="center"/>
    </xf>
    <xf numFmtId="3" fontId="29" fillId="8" borderId="129" xfId="6" applyNumberFormat="1" applyFont="1" applyFill="1" applyBorder="1" applyAlignment="1">
      <alignment vertical="center"/>
    </xf>
    <xf numFmtId="165" fontId="29" fillId="8" borderId="130" xfId="6" applyNumberFormat="1" applyFont="1" applyFill="1" applyBorder="1" applyAlignment="1">
      <alignment vertical="center"/>
    </xf>
    <xf numFmtId="0" fontId="29" fillId="8" borderId="131" xfId="6" applyNumberFormat="1" applyFont="1" applyFill="1" applyBorder="1" applyAlignment="1">
      <alignment vertical="center"/>
    </xf>
    <xf numFmtId="3" fontId="12" fillId="5" borderId="121" xfId="6" applyNumberFormat="1" applyFont="1" applyFill="1" applyBorder="1" applyAlignment="1">
      <alignment vertical="center"/>
    </xf>
    <xf numFmtId="10" fontId="12" fillId="5" borderId="84" xfId="6" applyNumberFormat="1" applyFont="1" applyFill="1" applyBorder="1" applyAlignment="1">
      <alignment horizontal="right" vertical="center"/>
    </xf>
    <xf numFmtId="3" fontId="12" fillId="5" borderId="66" xfId="6" applyNumberFormat="1" applyFont="1" applyFill="1" applyBorder="1" applyAlignment="1">
      <alignment vertical="center"/>
    </xf>
    <xf numFmtId="3" fontId="12" fillId="5" borderId="37" xfId="6" applyNumberFormat="1" applyFont="1" applyFill="1" applyBorder="1" applyAlignment="1">
      <alignment vertical="center"/>
    </xf>
    <xf numFmtId="3" fontId="12" fillId="5" borderId="36" xfId="6" applyNumberFormat="1" applyFont="1" applyFill="1" applyBorder="1" applyAlignment="1">
      <alignment vertical="center"/>
    </xf>
    <xf numFmtId="10" fontId="12" fillId="5" borderId="34" xfId="6" applyNumberFormat="1" applyFont="1" applyFill="1" applyBorder="1" applyAlignment="1">
      <alignment vertical="center"/>
    </xf>
    <xf numFmtId="10" fontId="12" fillId="5" borderId="34" xfId="6" applyNumberFormat="1" applyFont="1" applyFill="1" applyBorder="1" applyAlignment="1">
      <alignment horizontal="right" vertical="center"/>
    </xf>
    <xf numFmtId="0" fontId="12" fillId="5" borderId="69" xfId="6" applyFont="1" applyFill="1" applyBorder="1" applyAlignment="1">
      <alignment vertical="center"/>
    </xf>
    <xf numFmtId="10" fontId="28" fillId="7" borderId="133" xfId="6" applyNumberFormat="1" applyFont="1" applyFill="1" applyBorder="1" applyAlignment="1">
      <alignment horizontal="right" vertical="center"/>
    </xf>
    <xf numFmtId="3" fontId="28" fillId="7" borderId="73" xfId="6" applyNumberFormat="1" applyFont="1" applyFill="1" applyBorder="1" applyAlignment="1">
      <alignment vertical="center"/>
    </xf>
    <xf numFmtId="3" fontId="28" fillId="7" borderId="72" xfId="6" applyNumberFormat="1" applyFont="1" applyFill="1" applyBorder="1" applyAlignment="1">
      <alignment vertical="center"/>
    </xf>
    <xf numFmtId="3" fontId="28" fillId="7" borderId="77" xfId="6" applyNumberFormat="1" applyFont="1" applyFill="1" applyBorder="1" applyAlignment="1">
      <alignment vertical="center"/>
    </xf>
    <xf numFmtId="165" fontId="28" fillId="7" borderId="134" xfId="6" applyNumberFormat="1" applyFont="1" applyFill="1" applyBorder="1" applyAlignment="1">
      <alignment vertical="center"/>
    </xf>
    <xf numFmtId="0" fontId="28" fillId="7" borderId="78" xfId="6" applyNumberFormat="1" applyFont="1" applyFill="1" applyBorder="1" applyAlignment="1">
      <alignment vertical="center"/>
    </xf>
    <xf numFmtId="10" fontId="29" fillId="7" borderId="110" xfId="6" applyNumberFormat="1" applyFont="1" applyFill="1" applyBorder="1" applyAlignment="1">
      <alignment horizontal="right" vertical="center"/>
    </xf>
    <xf numFmtId="3" fontId="29" fillId="7" borderId="128" xfId="6" applyNumberFormat="1" applyFont="1" applyFill="1" applyBorder="1" applyAlignment="1">
      <alignment vertical="center"/>
    </xf>
    <xf numFmtId="3" fontId="29" fillId="7" borderId="127" xfId="6" applyNumberFormat="1" applyFont="1" applyFill="1" applyBorder="1" applyAlignment="1">
      <alignment vertical="center"/>
    </xf>
    <xf numFmtId="3" fontId="29" fillId="7" borderId="0" xfId="6" applyNumberFormat="1" applyFont="1" applyFill="1" applyBorder="1" applyAlignment="1">
      <alignment vertical="center"/>
    </xf>
    <xf numFmtId="3" fontId="29" fillId="7" borderId="129" xfId="6" applyNumberFormat="1" applyFont="1" applyFill="1" applyBorder="1" applyAlignment="1">
      <alignment vertical="center"/>
    </xf>
    <xf numFmtId="10" fontId="29" fillId="7" borderId="130" xfId="6" applyNumberFormat="1" applyFont="1" applyFill="1" applyBorder="1" applyAlignment="1">
      <alignment vertical="center"/>
    </xf>
    <xf numFmtId="0" fontId="29" fillId="7" borderId="131" xfId="6" applyNumberFormat="1" applyFont="1" applyFill="1" applyBorder="1" applyAlignment="1">
      <alignment vertical="center"/>
    </xf>
    <xf numFmtId="0" fontId="4" fillId="0" borderId="0" xfId="6" applyFont="1" applyFill="1" applyAlignment="1">
      <alignment vertical="center"/>
    </xf>
    <xf numFmtId="10" fontId="12" fillId="5" borderId="89" xfId="6" applyNumberFormat="1" applyFont="1" applyFill="1" applyBorder="1" applyAlignment="1">
      <alignment horizontal="right" vertical="center"/>
    </xf>
    <xf numFmtId="3" fontId="12" fillId="5" borderId="90" xfId="6" applyNumberFormat="1" applyFont="1" applyFill="1" applyBorder="1" applyAlignment="1">
      <alignment vertical="center"/>
    </xf>
    <xf numFmtId="3" fontId="12" fillId="5" borderId="91" xfId="6" applyNumberFormat="1" applyFont="1" applyFill="1" applyBorder="1" applyAlignment="1">
      <alignment vertical="center"/>
    </xf>
    <xf numFmtId="3" fontId="12" fillId="5" borderId="92" xfId="6" applyNumberFormat="1" applyFont="1" applyFill="1" applyBorder="1" applyAlignment="1">
      <alignment vertical="center"/>
    </xf>
    <xf numFmtId="10" fontId="12" fillId="5" borderId="93" xfId="6" applyNumberFormat="1" applyFont="1" applyFill="1" applyBorder="1" applyAlignment="1">
      <alignment vertical="center"/>
    </xf>
    <xf numFmtId="0" fontId="12" fillId="5" borderId="94" xfId="6" applyFont="1" applyFill="1" applyBorder="1" applyAlignment="1">
      <alignment vertical="center"/>
    </xf>
    <xf numFmtId="165" fontId="29" fillId="7" borderId="130" xfId="6" applyNumberFormat="1" applyFont="1" applyFill="1" applyBorder="1" applyAlignment="1">
      <alignment vertical="center"/>
    </xf>
    <xf numFmtId="0" fontId="38" fillId="0" borderId="0" xfId="5" applyFont="1" applyFill="1"/>
    <xf numFmtId="0" fontId="39" fillId="0" borderId="0" xfId="5" applyFont="1" applyFill="1"/>
    <xf numFmtId="0" fontId="53" fillId="10" borderId="25" xfId="5" applyFont="1" applyFill="1" applyBorder="1"/>
    <xf numFmtId="0" fontId="54" fillId="10" borderId="24" xfId="5" applyFont="1" applyFill="1" applyBorder="1"/>
    <xf numFmtId="0" fontId="55" fillId="10" borderId="9" xfId="5" applyFont="1" applyFill="1" applyBorder="1"/>
    <xf numFmtId="0" fontId="54" fillId="10" borderId="8" xfId="5" applyFont="1" applyFill="1" applyBorder="1"/>
    <xf numFmtId="0" fontId="56" fillId="10" borderId="9" xfId="5" applyFont="1" applyFill="1" applyBorder="1"/>
    <xf numFmtId="0" fontId="57" fillId="10" borderId="9" xfId="5" applyFont="1" applyFill="1" applyBorder="1"/>
    <xf numFmtId="0" fontId="53" fillId="10" borderId="9" xfId="5" applyFont="1" applyFill="1" applyBorder="1"/>
    <xf numFmtId="0" fontId="53" fillId="10" borderId="135" xfId="5" applyFont="1" applyFill="1" applyBorder="1"/>
    <xf numFmtId="0" fontId="54" fillId="10" borderId="68" xfId="5" applyFont="1" applyFill="1" applyBorder="1"/>
    <xf numFmtId="17" fontId="39" fillId="0" borderId="0" xfId="5" applyNumberFormat="1" applyFont="1" applyFill="1"/>
    <xf numFmtId="0" fontId="39" fillId="11" borderId="5" xfId="5" applyFont="1" applyFill="1" applyBorder="1"/>
    <xf numFmtId="0" fontId="39" fillId="11" borderId="4" xfId="5" applyFont="1" applyFill="1" applyBorder="1"/>
    <xf numFmtId="0" fontId="44" fillId="7" borderId="136" xfId="5" applyFont="1" applyFill="1" applyBorder="1"/>
    <xf numFmtId="0" fontId="45" fillId="7" borderId="137" xfId="3" applyFont="1" applyFill="1" applyBorder="1" applyAlignment="1" applyProtection="1">
      <alignment horizontal="left" indent="1"/>
    </xf>
    <xf numFmtId="0" fontId="44" fillId="10" borderId="138" xfId="5" applyFont="1" applyFill="1" applyBorder="1"/>
    <xf numFmtId="0" fontId="45" fillId="10" borderId="95" xfId="3" applyFont="1" applyFill="1" applyBorder="1" applyAlignment="1" applyProtection="1">
      <alignment horizontal="left" indent="1"/>
    </xf>
    <xf numFmtId="0" fontId="44" fillId="7" borderId="138" xfId="5" applyFont="1" applyFill="1" applyBorder="1"/>
    <xf numFmtId="0" fontId="45" fillId="7" borderId="95" xfId="3" applyFont="1" applyFill="1" applyBorder="1" applyAlignment="1" applyProtection="1">
      <alignment horizontal="left" indent="1"/>
    </xf>
    <xf numFmtId="0" fontId="44" fillId="7" borderId="9" xfId="5" applyFont="1" applyFill="1" applyBorder="1"/>
    <xf numFmtId="0" fontId="45" fillId="7" borderId="84" xfId="3" applyFont="1" applyFill="1" applyBorder="1" applyAlignment="1" applyProtection="1">
      <alignment horizontal="left" indent="1"/>
    </xf>
    <xf numFmtId="0" fontId="58" fillId="12" borderId="139" xfId="8" applyFont="1" applyFill="1" applyBorder="1"/>
    <xf numFmtId="0" fontId="58" fillId="12" borderId="0" xfId="8" applyFont="1" applyFill="1"/>
    <xf numFmtId="0" fontId="59" fillId="12" borderId="140" xfId="8" applyFont="1" applyFill="1" applyBorder="1" applyAlignment="1"/>
    <xf numFmtId="0" fontId="60" fillId="12" borderId="126" xfId="8" applyFont="1" applyFill="1" applyBorder="1" applyAlignment="1"/>
    <xf numFmtId="0" fontId="61" fillId="12" borderId="140" xfId="8" applyFont="1" applyFill="1" applyBorder="1" applyAlignment="1"/>
    <xf numFmtId="0" fontId="62" fillId="12" borderId="126" xfId="8" applyFont="1" applyFill="1" applyBorder="1" applyAlignment="1"/>
    <xf numFmtId="37" fontId="63" fillId="12" borderId="0" xfId="10" applyFont="1" applyFill="1"/>
    <xf numFmtId="37" fontId="64" fillId="12" borderId="0" xfId="10" applyFont="1" applyFill="1"/>
    <xf numFmtId="37" fontId="65" fillId="12" borderId="0" xfId="10" applyFont="1" applyFill="1" applyAlignment="1">
      <alignment horizontal="left" indent="1"/>
    </xf>
    <xf numFmtId="37" fontId="66" fillId="12" borderId="0" xfId="10" applyFont="1" applyFill="1"/>
    <xf numFmtId="37" fontId="67" fillId="12" borderId="0" xfId="10" applyFont="1" applyFill="1"/>
    <xf numFmtId="37" fontId="2" fillId="0" borderId="9" xfId="9" applyFont="1" applyFill="1" applyBorder="1" applyProtection="1"/>
    <xf numFmtId="37" fontId="2" fillId="0" borderId="25" xfId="9" applyFont="1" applyFill="1" applyBorder="1" applyProtection="1"/>
    <xf numFmtId="37" fontId="68" fillId="0" borderId="0" xfId="9" applyFont="1"/>
    <xf numFmtId="0" fontId="45" fillId="0" borderId="95" xfId="3" applyFont="1" applyFill="1" applyBorder="1" applyAlignment="1" applyProtection="1">
      <alignment horizontal="left" indent="1"/>
    </xf>
    <xf numFmtId="0" fontId="45" fillId="0" borderId="141" xfId="3" applyFont="1" applyFill="1" applyBorder="1" applyAlignment="1" applyProtection="1">
      <alignment horizontal="left" indent="1"/>
    </xf>
    <xf numFmtId="0" fontId="29" fillId="7" borderId="72" xfId="6" applyNumberFormat="1" applyFont="1" applyFill="1" applyBorder="1" applyAlignment="1">
      <alignment vertical="center"/>
    </xf>
    <xf numFmtId="0" fontId="5" fillId="0" borderId="142" xfId="6" applyFont="1" applyFill="1" applyBorder="1"/>
    <xf numFmtId="0" fontId="5" fillId="0" borderId="143" xfId="6" applyFont="1" applyFill="1" applyBorder="1"/>
    <xf numFmtId="0" fontId="5" fillId="0" borderId="144" xfId="6" applyFont="1" applyFill="1" applyBorder="1"/>
    <xf numFmtId="0" fontId="4" fillId="10" borderId="0" xfId="6" applyFont="1" applyFill="1"/>
    <xf numFmtId="0" fontId="2" fillId="10" borderId="0" xfId="6" applyFont="1" applyFill="1"/>
    <xf numFmtId="49" fontId="13" fillId="3" borderId="132" xfId="6" applyNumberFormat="1" applyFont="1" applyFill="1" applyBorder="1" applyAlignment="1">
      <alignment horizontal="center" vertical="center" wrapText="1"/>
    </xf>
    <xf numFmtId="37" fontId="69" fillId="12" borderId="0" xfId="10" applyFont="1" applyFill="1" applyAlignment="1">
      <alignment horizontal="left" indent="1"/>
    </xf>
    <xf numFmtId="0" fontId="69" fillId="12" borderId="0" xfId="8" applyFont="1" applyFill="1"/>
    <xf numFmtId="37" fontId="70" fillId="12" borderId="0" xfId="10" applyFont="1" applyFill="1"/>
    <xf numFmtId="0" fontId="42" fillId="13" borderId="145" xfId="7" applyFont="1" applyFill="1" applyBorder="1"/>
    <xf numFmtId="0" fontId="43" fillId="13" borderId="146" xfId="3" applyFont="1" applyFill="1" applyBorder="1" applyAlignment="1" applyProtection="1">
      <alignment horizontal="left" indent="1"/>
    </xf>
    <xf numFmtId="0" fontId="44" fillId="0" borderId="9" xfId="5" applyFont="1" applyFill="1" applyBorder="1"/>
    <xf numFmtId="0" fontId="44" fillId="0" borderId="5" xfId="5" applyFont="1" applyFill="1" applyBorder="1"/>
    <xf numFmtId="0" fontId="44" fillId="10" borderId="9" xfId="5" applyFont="1" applyFill="1" applyBorder="1"/>
    <xf numFmtId="0" fontId="45" fillId="10" borderId="147" xfId="3" applyFont="1" applyFill="1" applyBorder="1" applyAlignment="1" applyProtection="1">
      <alignment horizontal="left" indent="1"/>
    </xf>
    <xf numFmtId="0" fontId="44" fillId="7" borderId="148" xfId="5" applyFont="1" applyFill="1" applyBorder="1"/>
    <xf numFmtId="0" fontId="71" fillId="0" borderId="0" xfId="5" applyFont="1" applyFill="1"/>
    <xf numFmtId="0" fontId="72" fillId="0" borderId="0" xfId="5" applyFont="1" applyFill="1"/>
    <xf numFmtId="0" fontId="73" fillId="0" borderId="0" xfId="5" applyFont="1" applyFill="1"/>
    <xf numFmtId="0" fontId="74" fillId="0" borderId="0" xfId="5" applyFont="1" applyFill="1"/>
    <xf numFmtId="0" fontId="75" fillId="0" borderId="0" xfId="3" applyFont="1" applyFill="1" applyAlignment="1" applyProtection="1"/>
    <xf numFmtId="37" fontId="5" fillId="0" borderId="9" xfId="9" applyFont="1" applyFill="1" applyBorder="1" applyAlignment="1" applyProtection="1">
      <alignment horizontal="left"/>
    </xf>
    <xf numFmtId="37" fontId="76" fillId="0" borderId="9" xfId="9" applyFont="1" applyFill="1" applyBorder="1" applyAlignment="1" applyProtection="1">
      <alignment vertical="center"/>
    </xf>
    <xf numFmtId="37" fontId="68" fillId="0" borderId="0" xfId="9" applyFont="1" applyAlignment="1">
      <alignment vertical="center"/>
    </xf>
    <xf numFmtId="3" fontId="5" fillId="0" borderId="8" xfId="9" applyNumberFormat="1" applyFont="1" applyFill="1" applyBorder="1" applyAlignment="1">
      <alignment horizontal="right"/>
    </xf>
    <xf numFmtId="3" fontId="5" fillId="0" borderId="20" xfId="9" applyNumberFormat="1" applyFont="1" applyFill="1" applyBorder="1" applyAlignment="1">
      <alignment horizontal="right"/>
    </xf>
    <xf numFmtId="3" fontId="5" fillId="0" borderId="12" xfId="9" applyNumberFormat="1" applyFont="1" applyFill="1" applyBorder="1" applyAlignment="1">
      <alignment horizontal="right"/>
    </xf>
    <xf numFmtId="3" fontId="5" fillId="0" borderId="13" xfId="9" applyNumberFormat="1" applyFont="1" applyFill="1" applyBorder="1" applyAlignment="1">
      <alignment horizontal="right"/>
    </xf>
    <xf numFmtId="3" fontId="5" fillId="0" borderId="14" xfId="9" applyNumberFormat="1" applyFont="1" applyFill="1" applyBorder="1" applyAlignment="1">
      <alignment horizontal="right"/>
    </xf>
    <xf numFmtId="37" fontId="48" fillId="0" borderId="0" xfId="9" applyFont="1"/>
    <xf numFmtId="1" fontId="5" fillId="0" borderId="0" xfId="13" applyNumberFormat="1" applyFont="1" applyAlignment="1">
      <alignment horizontal="center" vertical="center" wrapText="1"/>
    </xf>
    <xf numFmtId="10" fontId="14" fillId="5" borderId="98" xfId="6" applyNumberFormat="1" applyFont="1" applyFill="1" applyBorder="1" applyAlignment="1">
      <alignment horizontal="right"/>
    </xf>
    <xf numFmtId="0" fontId="77" fillId="6" borderId="0" xfId="0" applyFont="1" applyFill="1" applyAlignment="1">
      <alignment vertical="center"/>
    </xf>
    <xf numFmtId="3" fontId="5" fillId="7" borderId="22" xfId="9" applyNumberFormat="1" applyFont="1" applyFill="1" applyBorder="1"/>
    <xf numFmtId="3" fontId="5" fillId="7" borderId="0" xfId="9" applyNumberFormat="1" applyFont="1" applyFill="1" applyBorder="1"/>
    <xf numFmtId="3" fontId="5" fillId="7" borderId="16" xfId="9" applyNumberFormat="1" applyFont="1" applyFill="1" applyBorder="1"/>
    <xf numFmtId="37" fontId="5" fillId="7" borderId="16" xfId="9" applyFont="1" applyFill="1" applyBorder="1" applyAlignment="1" applyProtection="1">
      <alignment horizontal="right"/>
    </xf>
    <xf numFmtId="3" fontId="5" fillId="7" borderId="0" xfId="9" applyNumberFormat="1" applyFont="1" applyFill="1" applyBorder="1" applyAlignment="1">
      <alignment horizontal="right"/>
    </xf>
    <xf numFmtId="3" fontId="5" fillId="7" borderId="11" xfId="9" applyNumberFormat="1" applyFont="1" applyFill="1" applyBorder="1" applyAlignment="1">
      <alignment horizontal="right"/>
    </xf>
    <xf numFmtId="37" fontId="2" fillId="7" borderId="16" xfId="9" applyFont="1" applyFill="1" applyBorder="1" applyAlignment="1" applyProtection="1">
      <alignment horizontal="right"/>
    </xf>
    <xf numFmtId="2" fontId="5" fillId="7" borderId="0" xfId="9" applyNumberFormat="1" applyFont="1" applyFill="1" applyBorder="1" applyAlignment="1" applyProtection="1">
      <alignment horizontal="center"/>
    </xf>
    <xf numFmtId="2" fontId="5" fillId="7" borderId="11" xfId="9" applyNumberFormat="1" applyFont="1" applyFill="1" applyBorder="1" applyProtection="1"/>
    <xf numFmtId="2" fontId="5" fillId="7" borderId="0" xfId="9" applyNumberFormat="1" applyFont="1" applyFill="1" applyBorder="1" applyProtection="1"/>
    <xf numFmtId="2" fontId="5" fillId="7" borderId="2" xfId="9" applyNumberFormat="1" applyFont="1" applyFill="1" applyBorder="1" applyAlignment="1" applyProtection="1">
      <alignment horizontal="center"/>
    </xf>
    <xf numFmtId="37" fontId="5" fillId="14" borderId="24" xfId="9" applyFont="1" applyFill="1" applyBorder="1" applyProtection="1"/>
    <xf numFmtId="37" fontId="5" fillId="14" borderId="8" xfId="9" applyFont="1" applyFill="1" applyBorder="1" applyProtection="1"/>
    <xf numFmtId="37" fontId="5" fillId="14" borderId="18" xfId="9" applyFont="1" applyFill="1" applyBorder="1" applyProtection="1"/>
    <xf numFmtId="37" fontId="5" fillId="14" borderId="8" xfId="9" applyFont="1" applyFill="1" applyBorder="1" applyAlignment="1" applyProtection="1">
      <alignment vertical="center"/>
    </xf>
    <xf numFmtId="3" fontId="5" fillId="14" borderId="8" xfId="9" applyNumberFormat="1" applyFont="1" applyFill="1" applyBorder="1" applyAlignment="1">
      <alignment horizontal="right"/>
    </xf>
    <xf numFmtId="3" fontId="5" fillId="14" borderId="13" xfId="9" applyNumberFormat="1" applyFont="1" applyFill="1" applyBorder="1" applyAlignment="1">
      <alignment horizontal="right"/>
    </xf>
    <xf numFmtId="37" fontId="2" fillId="14" borderId="18" xfId="9" applyFont="1" applyFill="1" applyBorder="1" applyProtection="1"/>
    <xf numFmtId="2" fontId="5" fillId="14" borderId="8" xfId="9" applyNumberFormat="1" applyFont="1" applyFill="1" applyBorder="1" applyAlignment="1" applyProtection="1">
      <alignment horizontal="center"/>
    </xf>
    <xf numFmtId="2" fontId="5" fillId="14" borderId="13" xfId="9" applyNumberFormat="1" applyFont="1" applyFill="1" applyBorder="1" applyAlignment="1" applyProtection="1">
      <alignment horizontal="right" indent="1"/>
    </xf>
    <xf numFmtId="2" fontId="5" fillId="14" borderId="8" xfId="9" applyNumberFormat="1" applyFont="1" applyFill="1" applyBorder="1" applyAlignment="1" applyProtection="1">
      <alignment horizontal="right" indent="1"/>
    </xf>
    <xf numFmtId="2" fontId="5" fillId="14" borderId="4" xfId="9" applyNumberFormat="1" applyFont="1" applyFill="1" applyBorder="1" applyAlignment="1" applyProtection="1">
      <alignment horizontal="center"/>
    </xf>
    <xf numFmtId="3" fontId="5" fillId="15" borderId="24" xfId="9" applyNumberFormat="1" applyFont="1" applyFill="1" applyBorder="1"/>
    <xf numFmtId="3" fontId="5" fillId="15" borderId="8" xfId="9" applyNumberFormat="1" applyFont="1" applyFill="1" applyBorder="1"/>
    <xf numFmtId="3" fontId="2" fillId="15" borderId="18" xfId="9" applyNumberFormat="1" applyFont="1" applyFill="1" applyBorder="1"/>
    <xf numFmtId="3" fontId="5" fillId="15" borderId="8" xfId="9" applyNumberFormat="1" applyFont="1" applyFill="1" applyBorder="1" applyAlignment="1">
      <alignment vertical="center"/>
    </xf>
    <xf numFmtId="37" fontId="2" fillId="15" borderId="18" xfId="9" applyFont="1" applyFill="1" applyBorder="1" applyAlignment="1" applyProtection="1">
      <alignment horizontal="right"/>
    </xf>
    <xf numFmtId="3" fontId="5" fillId="15" borderId="8" xfId="9" applyNumberFormat="1" applyFont="1" applyFill="1" applyBorder="1" applyAlignment="1">
      <alignment horizontal="right"/>
    </xf>
    <xf numFmtId="3" fontId="5" fillId="15" borderId="13" xfId="9" applyNumberFormat="1" applyFont="1" applyFill="1" applyBorder="1" applyAlignment="1">
      <alignment horizontal="right"/>
    </xf>
    <xf numFmtId="2" fontId="5" fillId="15" borderId="8" xfId="9" applyNumberFormat="1" applyFont="1" applyFill="1" applyBorder="1" applyAlignment="1" applyProtection="1">
      <alignment horizontal="center"/>
    </xf>
    <xf numFmtId="2" fontId="5" fillId="15" borderId="13" xfId="9" applyNumberFormat="1" applyFont="1" applyFill="1" applyBorder="1" applyProtection="1"/>
    <xf numFmtId="2" fontId="5" fillId="15" borderId="8" xfId="9" applyNumberFormat="1" applyFont="1" applyFill="1" applyBorder="1" applyProtection="1"/>
    <xf numFmtId="2" fontId="5" fillId="15" borderId="4" xfId="9" applyNumberFormat="1" applyFont="1" applyFill="1" applyBorder="1" applyAlignment="1" applyProtection="1">
      <alignment horizontal="center"/>
    </xf>
    <xf numFmtId="3" fontId="2" fillId="7" borderId="0" xfId="9" applyNumberFormat="1" applyFont="1" applyFill="1" applyBorder="1"/>
    <xf numFmtId="37" fontId="2" fillId="14" borderId="8" xfId="9" applyFont="1" applyFill="1" applyBorder="1" applyProtection="1"/>
    <xf numFmtId="37" fontId="2" fillId="2" borderId="6" xfId="9" applyFont="1" applyFill="1" applyBorder="1"/>
    <xf numFmtId="37" fontId="2" fillId="0" borderId="9" xfId="9" applyFont="1" applyFill="1" applyBorder="1" applyAlignment="1" applyProtection="1">
      <alignment vertical="center"/>
    </xf>
    <xf numFmtId="37" fontId="2" fillId="0" borderId="0" xfId="9" applyFont="1" applyFill="1" applyBorder="1" applyAlignment="1" applyProtection="1">
      <alignment horizontal="left" vertical="center"/>
    </xf>
    <xf numFmtId="3" fontId="2" fillId="0" borderId="9" xfId="9" applyNumberFormat="1" applyFont="1" applyFill="1" applyBorder="1" applyAlignment="1">
      <alignment horizontal="right" vertical="center"/>
    </xf>
    <xf numFmtId="3" fontId="2" fillId="0" borderId="7" xfId="9" applyNumberFormat="1" applyFont="1" applyFill="1" applyBorder="1" applyAlignment="1">
      <alignment vertical="center"/>
    </xf>
    <xf numFmtId="3" fontId="2" fillId="7" borderId="0" xfId="9" applyNumberFormat="1" applyFont="1" applyFill="1" applyBorder="1" applyAlignment="1">
      <alignment vertical="center"/>
    </xf>
    <xf numFmtId="3" fontId="2" fillId="0" borderId="9" xfId="9" applyNumberFormat="1" applyFont="1" applyFill="1" applyBorder="1" applyAlignment="1">
      <alignment vertical="center"/>
    </xf>
    <xf numFmtId="3" fontId="2" fillId="0" borderId="7" xfId="9" applyNumberFormat="1" applyFont="1" applyFill="1" applyBorder="1" applyAlignment="1">
      <alignment horizontal="right" vertical="center"/>
    </xf>
    <xf numFmtId="37" fontId="2" fillId="0" borderId="0" xfId="9" applyFont="1" applyFill="1" applyBorder="1" applyAlignment="1" applyProtection="1">
      <alignment vertical="center"/>
    </xf>
    <xf numFmtId="37" fontId="2" fillId="0" borderId="9" xfId="9" applyFont="1" applyFill="1" applyBorder="1" applyAlignment="1" applyProtection="1">
      <alignment horizontal="right" vertical="center"/>
    </xf>
    <xf numFmtId="37" fontId="2" fillId="0" borderId="7" xfId="9" applyFont="1" applyFill="1" applyBorder="1" applyAlignment="1" applyProtection="1">
      <alignment horizontal="right" vertical="center"/>
    </xf>
    <xf numFmtId="37" fontId="2" fillId="0" borderId="8" xfId="9" applyFont="1" applyFill="1" applyBorder="1" applyAlignment="1" applyProtection="1">
      <alignment vertical="center"/>
    </xf>
    <xf numFmtId="37" fontId="2" fillId="0" borderId="7" xfId="9" applyFont="1" applyFill="1" applyBorder="1" applyAlignment="1" applyProtection="1">
      <alignment vertical="center"/>
    </xf>
    <xf numFmtId="37" fontId="2" fillId="14" borderId="8" xfId="9" applyFont="1" applyFill="1" applyBorder="1" applyAlignment="1" applyProtection="1">
      <alignment vertical="center"/>
    </xf>
    <xf numFmtId="37" fontId="2" fillId="2" borderId="6" xfId="9" applyFont="1" applyFill="1" applyBorder="1" applyAlignment="1">
      <alignment vertical="center"/>
    </xf>
    <xf numFmtId="9" fontId="2" fillId="0" borderId="0" xfId="9" applyNumberFormat="1" applyFont="1"/>
    <xf numFmtId="3" fontId="5" fillId="7" borderId="0" xfId="9" applyNumberFormat="1" applyFont="1" applyFill="1" applyBorder="1" applyAlignment="1">
      <alignment vertical="center"/>
    </xf>
    <xf numFmtId="37" fontId="5" fillId="0" borderId="0" xfId="9" applyFont="1" applyFill="1" applyBorder="1" applyAlignment="1" applyProtection="1">
      <alignment vertical="center"/>
    </xf>
    <xf numFmtId="37" fontId="5" fillId="0" borderId="0" xfId="9" applyFont="1" applyAlignment="1">
      <alignment vertical="center"/>
    </xf>
    <xf numFmtId="37" fontId="5" fillId="0" borderId="0" xfId="9" applyFont="1" applyFill="1" applyBorder="1" applyProtection="1"/>
    <xf numFmtId="37" fontId="78" fillId="0" borderId="0" xfId="9" applyFont="1"/>
    <xf numFmtId="37" fontId="79" fillId="0" borderId="0" xfId="9" applyFont="1"/>
    <xf numFmtId="10" fontId="29" fillId="7" borderId="140" xfId="6" applyNumberFormat="1" applyFont="1" applyFill="1" applyBorder="1" applyAlignment="1">
      <alignment horizontal="right" vertical="center"/>
    </xf>
    <xf numFmtId="10" fontId="12" fillId="5" borderId="100" xfId="6" applyNumberFormat="1" applyFont="1" applyFill="1" applyBorder="1" applyAlignment="1">
      <alignment horizontal="right" vertical="center"/>
    </xf>
    <xf numFmtId="10" fontId="2" fillId="0" borderId="58" xfId="6" applyNumberFormat="1" applyFont="1" applyFill="1" applyBorder="1" applyAlignment="1">
      <alignment horizontal="right"/>
    </xf>
    <xf numFmtId="10" fontId="2" fillId="0" borderId="37" xfId="6" applyNumberFormat="1" applyFont="1" applyFill="1" applyBorder="1" applyAlignment="1">
      <alignment horizontal="right"/>
    </xf>
    <xf numFmtId="10" fontId="12" fillId="5" borderId="91" xfId="6" applyNumberFormat="1" applyFont="1" applyFill="1" applyBorder="1" applyAlignment="1">
      <alignment horizontal="right" vertical="center"/>
    </xf>
    <xf numFmtId="49" fontId="12" fillId="3" borderId="149" xfId="6" applyNumberFormat="1" applyFont="1" applyFill="1" applyBorder="1" applyAlignment="1">
      <alignment horizontal="center" vertical="center" wrapText="1"/>
    </xf>
    <xf numFmtId="3" fontId="29" fillId="7" borderId="150" xfId="6" applyNumberFormat="1" applyFont="1" applyFill="1" applyBorder="1" applyAlignment="1">
      <alignment vertical="center"/>
    </xf>
    <xf numFmtId="3" fontId="12" fillId="5" borderId="151" xfId="6" applyNumberFormat="1" applyFont="1" applyFill="1" applyBorder="1" applyAlignment="1">
      <alignment vertical="center"/>
    </xf>
    <xf numFmtId="3" fontId="2" fillId="0" borderId="138" xfId="6" applyNumberFormat="1" applyFont="1" applyFill="1" applyBorder="1"/>
    <xf numFmtId="3" fontId="2" fillId="0" borderId="152" xfId="6" applyNumberFormat="1" applyFont="1" applyFill="1" applyBorder="1"/>
    <xf numFmtId="3" fontId="12" fillId="5" borderId="28" xfId="6" applyNumberFormat="1" applyFont="1" applyFill="1" applyBorder="1" applyAlignment="1">
      <alignment vertical="center"/>
    </xf>
    <xf numFmtId="37" fontId="80" fillId="0" borderId="0" xfId="9" applyFont="1"/>
    <xf numFmtId="3" fontId="2" fillId="0" borderId="153" xfId="6" applyNumberFormat="1" applyFont="1" applyFill="1" applyBorder="1"/>
    <xf numFmtId="0" fontId="40" fillId="11" borderId="148" xfId="5" applyFont="1" applyFill="1" applyBorder="1" applyAlignment="1">
      <alignment horizontal="center"/>
    </xf>
    <xf numFmtId="0" fontId="40" fillId="11" borderId="154" xfId="5" applyFont="1" applyFill="1" applyBorder="1" applyAlignment="1">
      <alignment horizontal="center"/>
    </xf>
    <xf numFmtId="0" fontId="81" fillId="11" borderId="9" xfId="5" applyFont="1" applyFill="1" applyBorder="1" applyAlignment="1">
      <alignment horizontal="center"/>
    </xf>
    <xf numFmtId="0" fontId="81" fillId="11" borderId="8" xfId="5" applyFont="1" applyFill="1" applyBorder="1" applyAlignment="1">
      <alignment horizontal="center"/>
    </xf>
    <xf numFmtId="0" fontId="41" fillId="11" borderId="9" xfId="5" applyFont="1" applyFill="1" applyBorder="1" applyAlignment="1">
      <alignment horizontal="center"/>
    </xf>
    <xf numFmtId="0" fontId="41" fillId="11" borderId="8" xfId="5" applyFont="1" applyFill="1" applyBorder="1" applyAlignment="1">
      <alignment horizontal="center"/>
    </xf>
    <xf numFmtId="37" fontId="82" fillId="8" borderId="155" xfId="3" applyNumberFormat="1" applyFont="1" applyFill="1" applyBorder="1" applyAlignment="1" applyProtection="1">
      <alignment horizontal="center"/>
    </xf>
    <xf numFmtId="37" fontId="82" fillId="8" borderId="156" xfId="3" applyNumberFormat="1" applyFont="1" applyFill="1" applyBorder="1" applyAlignment="1" applyProtection="1">
      <alignment horizontal="center"/>
    </xf>
    <xf numFmtId="37" fontId="23" fillId="4" borderId="0" xfId="3" applyNumberFormat="1" applyFont="1" applyFill="1" applyBorder="1" applyAlignment="1" applyProtection="1">
      <alignment horizontal="center"/>
    </xf>
    <xf numFmtId="37" fontId="18" fillId="3" borderId="25" xfId="9" applyFont="1" applyFill="1" applyBorder="1" applyAlignment="1" applyProtection="1">
      <alignment horizontal="center" vertical="center"/>
    </xf>
    <xf numFmtId="37" fontId="18" fillId="3" borderId="22" xfId="9" applyFont="1" applyFill="1" applyBorder="1" applyAlignment="1" applyProtection="1">
      <alignment horizontal="center" vertical="center"/>
    </xf>
    <xf numFmtId="37" fontId="18" fillId="3" borderId="24" xfId="9" applyFont="1" applyFill="1" applyBorder="1" applyAlignment="1" applyProtection="1">
      <alignment horizontal="center" vertical="center"/>
    </xf>
    <xf numFmtId="37" fontId="18" fillId="3" borderId="21" xfId="9" applyFont="1" applyFill="1" applyBorder="1" applyAlignment="1">
      <alignment horizontal="center" vertical="center"/>
    </xf>
    <xf numFmtId="0" fontId="10" fillId="0" borderId="6" xfId="4" applyBorder="1" applyAlignment="1">
      <alignment horizontal="center" vertical="center"/>
    </xf>
    <xf numFmtId="0" fontId="10" fillId="0" borderId="1" xfId="4" applyBorder="1" applyAlignment="1">
      <alignment horizontal="center" vertical="center"/>
    </xf>
    <xf numFmtId="37" fontId="19" fillId="3" borderId="137" xfId="9" applyFont="1" applyFill="1" applyBorder="1" applyAlignment="1">
      <alignment horizontal="center" vertical="center"/>
    </xf>
    <xf numFmtId="0" fontId="17" fillId="0" borderId="79" xfId="4" applyFont="1" applyBorder="1" applyAlignment="1">
      <alignment horizontal="center" vertical="center"/>
    </xf>
    <xf numFmtId="37" fontId="21" fillId="3" borderId="25" xfId="9" applyFont="1" applyFill="1" applyBorder="1" applyAlignment="1">
      <alignment horizontal="center" vertical="center"/>
    </xf>
    <xf numFmtId="37" fontId="21" fillId="3" borderId="22" xfId="9" applyFont="1" applyFill="1" applyBorder="1" applyAlignment="1">
      <alignment horizontal="center" vertical="center"/>
    </xf>
    <xf numFmtId="37" fontId="21" fillId="3" borderId="24" xfId="9" applyFont="1" applyFill="1" applyBorder="1" applyAlignment="1">
      <alignment horizontal="center" vertical="center"/>
    </xf>
    <xf numFmtId="37" fontId="21" fillId="3" borderId="9" xfId="9" applyFont="1" applyFill="1" applyBorder="1" applyAlignment="1">
      <alignment horizontal="center" vertical="center"/>
    </xf>
    <xf numFmtId="37" fontId="21" fillId="3" borderId="0" xfId="9" applyFont="1" applyFill="1" applyBorder="1" applyAlignment="1">
      <alignment horizontal="center" vertical="center"/>
    </xf>
    <xf numFmtId="37" fontId="21" fillId="3" borderId="8" xfId="9" applyFont="1" applyFill="1" applyBorder="1" applyAlignment="1">
      <alignment horizontal="center" vertical="center"/>
    </xf>
    <xf numFmtId="37" fontId="14" fillId="0" borderId="9" xfId="9" applyFont="1" applyFill="1" applyBorder="1" applyAlignment="1" applyProtection="1">
      <alignment horizontal="center" vertical="center"/>
    </xf>
    <xf numFmtId="37" fontId="15" fillId="0" borderId="9" xfId="9" applyFont="1" applyBorder="1"/>
    <xf numFmtId="37" fontId="16" fillId="0" borderId="9" xfId="9" applyFont="1" applyBorder="1"/>
    <xf numFmtId="37" fontId="15" fillId="0" borderId="14" xfId="9" applyFont="1" applyBorder="1"/>
    <xf numFmtId="37" fontId="13" fillId="3" borderId="9" xfId="9" applyFont="1" applyFill="1" applyBorder="1" applyAlignment="1">
      <alignment horizontal="center"/>
    </xf>
    <xf numFmtId="37" fontId="13" fillId="3" borderId="8" xfId="9" applyFont="1" applyFill="1" applyBorder="1" applyAlignment="1">
      <alignment horizontal="center"/>
    </xf>
    <xf numFmtId="37" fontId="13" fillId="3" borderId="25" xfId="9" applyFont="1" applyFill="1" applyBorder="1" applyAlignment="1">
      <alignment horizontal="center" vertical="center"/>
    </xf>
    <xf numFmtId="37" fontId="14" fillId="3" borderId="5" xfId="9" applyFont="1" applyFill="1" applyBorder="1" applyAlignment="1">
      <alignment horizontal="center" vertical="center"/>
    </xf>
    <xf numFmtId="37" fontId="13" fillId="3" borderId="23" xfId="9" applyFont="1" applyFill="1" applyBorder="1" applyAlignment="1">
      <alignment horizontal="center" vertical="center"/>
    </xf>
    <xf numFmtId="37" fontId="14" fillId="3" borderId="3" xfId="9" applyFont="1" applyFill="1" applyBorder="1" applyAlignment="1">
      <alignment horizontal="center" vertical="center"/>
    </xf>
    <xf numFmtId="37" fontId="18" fillId="3" borderId="25" xfId="9" applyFont="1" applyFill="1" applyBorder="1" applyAlignment="1">
      <alignment horizontal="center" vertical="center"/>
    </xf>
    <xf numFmtId="37" fontId="18" fillId="3" borderId="22" xfId="9" applyFont="1" applyFill="1" applyBorder="1" applyAlignment="1">
      <alignment horizontal="center" vertical="center"/>
    </xf>
    <xf numFmtId="37" fontId="18" fillId="3" borderId="9" xfId="9" applyFont="1" applyFill="1" applyBorder="1" applyAlignment="1">
      <alignment horizontal="center" vertical="center"/>
    </xf>
    <xf numFmtId="37" fontId="18" fillId="3" borderId="0" xfId="9" applyFont="1" applyFill="1" applyBorder="1" applyAlignment="1">
      <alignment horizontal="center" vertical="center"/>
    </xf>
    <xf numFmtId="37" fontId="23" fillId="8" borderId="0" xfId="3" applyNumberFormat="1" applyFont="1" applyFill="1" applyBorder="1" applyAlignment="1" applyProtection="1">
      <alignment horizontal="center"/>
    </xf>
    <xf numFmtId="37" fontId="13" fillId="3" borderId="23" xfId="9" applyFont="1" applyFill="1" applyBorder="1" applyAlignment="1">
      <alignment horizontal="center" vertical="center" wrapText="1"/>
    </xf>
    <xf numFmtId="37" fontId="14" fillId="3" borderId="3" xfId="9" applyFont="1" applyFill="1" applyBorder="1" applyAlignment="1">
      <alignment horizontal="center" vertical="center" wrapText="1"/>
    </xf>
    <xf numFmtId="37" fontId="18" fillId="3" borderId="24" xfId="9" applyFont="1" applyFill="1" applyBorder="1" applyAlignment="1">
      <alignment horizontal="center" vertical="center"/>
    </xf>
    <xf numFmtId="37" fontId="18" fillId="3" borderId="8" xfId="9" applyFont="1" applyFill="1" applyBorder="1" applyAlignment="1">
      <alignment horizontal="center" vertical="center"/>
    </xf>
    <xf numFmtId="37" fontId="27" fillId="4" borderId="159" xfId="3" applyNumberFormat="1" applyFont="1" applyFill="1" applyBorder="1" applyAlignment="1" applyProtection="1">
      <alignment horizontal="center"/>
    </xf>
    <xf numFmtId="37" fontId="27" fillId="4" borderId="160" xfId="3" applyNumberFormat="1" applyFont="1" applyFill="1" applyBorder="1" applyAlignment="1" applyProtection="1">
      <alignment horizontal="center"/>
    </xf>
    <xf numFmtId="37" fontId="27" fillId="4" borderId="161" xfId="3" applyNumberFormat="1" applyFont="1" applyFill="1" applyBorder="1" applyAlignment="1" applyProtection="1">
      <alignment horizontal="center"/>
    </xf>
    <xf numFmtId="0" fontId="4" fillId="3" borderId="159" xfId="12" applyFont="1" applyFill="1" applyBorder="1" applyAlignment="1">
      <alignment horizontal="center"/>
    </xf>
    <xf numFmtId="0" fontId="4" fillId="3" borderId="160" xfId="12" applyFont="1" applyFill="1" applyBorder="1" applyAlignment="1">
      <alignment horizontal="center"/>
    </xf>
    <xf numFmtId="0" fontId="4" fillId="3" borderId="16" xfId="12" applyFont="1" applyFill="1" applyBorder="1" applyAlignment="1">
      <alignment horizontal="center"/>
    </xf>
    <xf numFmtId="0" fontId="4" fillId="3" borderId="87" xfId="12" applyFont="1" applyFill="1" applyBorder="1" applyAlignment="1">
      <alignment horizontal="center"/>
    </xf>
    <xf numFmtId="0" fontId="4" fillId="3" borderId="161" xfId="12" applyFont="1" applyFill="1" applyBorder="1" applyAlignment="1">
      <alignment horizontal="center"/>
    </xf>
    <xf numFmtId="0" fontId="21" fillId="3" borderId="162" xfId="12" applyFont="1" applyFill="1" applyBorder="1" applyAlignment="1">
      <alignment horizontal="center" vertical="center"/>
    </xf>
    <xf numFmtId="0" fontId="21" fillId="3" borderId="16" xfId="12" applyFont="1" applyFill="1" applyBorder="1" applyAlignment="1">
      <alignment horizontal="center" vertical="center"/>
    </xf>
    <xf numFmtId="0" fontId="21" fillId="3" borderId="87" xfId="12" applyFont="1" applyFill="1" applyBorder="1" applyAlignment="1">
      <alignment horizontal="center" vertical="center"/>
    </xf>
    <xf numFmtId="0" fontId="18" fillId="3" borderId="33" xfId="12" applyFont="1" applyFill="1" applyBorder="1" applyAlignment="1">
      <alignment horizontal="center" vertical="center"/>
    </xf>
    <xf numFmtId="0" fontId="18" fillId="3" borderId="11" xfId="12" applyFont="1" applyFill="1" applyBorder="1" applyAlignment="1">
      <alignment horizontal="center" vertical="center"/>
    </xf>
    <xf numFmtId="0" fontId="18" fillId="3" borderId="163" xfId="12" applyFont="1" applyFill="1" applyBorder="1" applyAlignment="1">
      <alignment horizontal="center" vertical="center"/>
    </xf>
    <xf numFmtId="49" fontId="12" fillId="3" borderId="159" xfId="12" applyNumberFormat="1" applyFont="1" applyFill="1" applyBorder="1" applyAlignment="1">
      <alignment horizontal="center" vertical="center" wrapText="1"/>
    </xf>
    <xf numFmtId="49" fontId="12" fillId="3" borderId="160" xfId="12" applyNumberFormat="1" applyFont="1" applyFill="1" applyBorder="1" applyAlignment="1">
      <alignment horizontal="center" vertical="center" wrapText="1"/>
    </xf>
    <xf numFmtId="49" fontId="12" fillId="3" borderId="88" xfId="12" applyNumberFormat="1" applyFont="1" applyFill="1" applyBorder="1" applyAlignment="1">
      <alignment horizontal="center" vertical="center" wrapText="1"/>
    </xf>
    <xf numFmtId="1" fontId="4" fillId="3" borderId="162" xfId="12" applyNumberFormat="1" applyFont="1" applyFill="1" applyBorder="1" applyAlignment="1">
      <alignment horizontal="center" vertical="center" wrapText="1"/>
    </xf>
    <xf numFmtId="1" fontId="4" fillId="3" borderId="164" xfId="12" applyNumberFormat="1" applyFont="1" applyFill="1" applyBorder="1" applyAlignment="1">
      <alignment horizontal="center" vertical="center" wrapText="1"/>
    </xf>
    <xf numFmtId="1" fontId="4" fillId="3" borderId="33" xfId="12" applyNumberFormat="1" applyFont="1" applyFill="1" applyBorder="1" applyAlignment="1">
      <alignment horizontal="center" vertical="center" wrapText="1"/>
    </xf>
    <xf numFmtId="49" fontId="4" fillId="3" borderId="158" xfId="12" applyNumberFormat="1" applyFont="1" applyFill="1" applyBorder="1" applyAlignment="1">
      <alignment horizontal="center" vertical="center" wrapText="1"/>
    </xf>
    <xf numFmtId="49" fontId="4" fillId="3" borderId="30" xfId="12" applyNumberFormat="1" applyFont="1" applyFill="1" applyBorder="1" applyAlignment="1">
      <alignment horizontal="center" vertical="center" wrapText="1"/>
    </xf>
    <xf numFmtId="49" fontId="4" fillId="3" borderId="157" xfId="12" applyNumberFormat="1" applyFont="1" applyFill="1" applyBorder="1" applyAlignment="1">
      <alignment horizontal="center" vertical="center" wrapText="1"/>
    </xf>
    <xf numFmtId="49" fontId="4" fillId="3" borderId="32" xfId="12" applyNumberFormat="1" applyFont="1" applyFill="1" applyBorder="1" applyAlignment="1">
      <alignment horizontal="center" vertical="center" wrapText="1"/>
    </xf>
    <xf numFmtId="49" fontId="13" fillId="3" borderId="38" xfId="6" applyNumberFormat="1" applyFont="1" applyFill="1" applyBorder="1" applyAlignment="1">
      <alignment horizontal="center" vertical="center" wrapText="1"/>
    </xf>
    <xf numFmtId="49" fontId="13" fillId="3" borderId="142" xfId="6" applyNumberFormat="1" applyFont="1" applyFill="1" applyBorder="1" applyAlignment="1">
      <alignment horizontal="center" vertical="center" wrapText="1"/>
    </xf>
    <xf numFmtId="49" fontId="13" fillId="3" borderId="165" xfId="6" applyNumberFormat="1" applyFont="1" applyFill="1" applyBorder="1" applyAlignment="1">
      <alignment horizontal="center" vertical="center" wrapText="1"/>
    </xf>
    <xf numFmtId="49" fontId="13" fillId="3" borderId="166" xfId="6" applyNumberFormat="1" applyFont="1" applyFill="1" applyBorder="1" applyAlignment="1">
      <alignment horizontal="center" vertical="center" wrapText="1"/>
    </xf>
    <xf numFmtId="49" fontId="18" fillId="3" borderId="167" xfId="6" applyNumberFormat="1" applyFont="1" applyFill="1" applyBorder="1" applyAlignment="1">
      <alignment horizontal="center" vertical="center" wrapText="1"/>
    </xf>
    <xf numFmtId="0" fontId="31" fillId="0" borderId="168" xfId="6" applyFont="1" applyBorder="1" applyAlignment="1">
      <alignment horizontal="center" vertical="center" wrapText="1"/>
    </xf>
    <xf numFmtId="49" fontId="13" fillId="3" borderId="169" xfId="6" applyNumberFormat="1" applyFont="1" applyFill="1" applyBorder="1" applyAlignment="1">
      <alignment horizontal="center" vertical="center" wrapText="1"/>
    </xf>
    <xf numFmtId="49" fontId="13" fillId="3" borderId="170" xfId="6" applyNumberFormat="1" applyFont="1" applyFill="1" applyBorder="1" applyAlignment="1">
      <alignment horizontal="center" vertical="center" wrapText="1"/>
    </xf>
    <xf numFmtId="37" fontId="34" fillId="4" borderId="159" xfId="1" applyNumberFormat="1" applyFont="1" applyFill="1" applyBorder="1" applyAlignment="1">
      <alignment horizontal="center"/>
    </xf>
    <xf numFmtId="37" fontId="34" fillId="4" borderId="161" xfId="1" applyNumberFormat="1" applyFont="1" applyFill="1" applyBorder="1" applyAlignment="1">
      <alignment horizontal="center"/>
    </xf>
    <xf numFmtId="0" fontId="21" fillId="3" borderId="25" xfId="6" applyFont="1" applyFill="1" applyBorder="1" applyAlignment="1">
      <alignment horizontal="center" vertical="center"/>
    </xf>
    <xf numFmtId="0" fontId="21" fillId="3" borderId="22" xfId="6" applyFont="1" applyFill="1" applyBorder="1" applyAlignment="1">
      <alignment horizontal="center" vertical="center"/>
    </xf>
    <xf numFmtId="0" fontId="21" fillId="3" borderId="24" xfId="6" applyFont="1" applyFill="1" applyBorder="1" applyAlignment="1">
      <alignment horizontal="center" vertical="center"/>
    </xf>
    <xf numFmtId="1" fontId="13" fillId="3" borderId="171" xfId="6" applyNumberFormat="1" applyFont="1" applyFill="1" applyBorder="1" applyAlignment="1">
      <alignment horizontal="center" vertical="center" wrapText="1"/>
    </xf>
    <xf numFmtId="0" fontId="14" fillId="3" borderId="63" xfId="6" applyFont="1" applyFill="1" applyBorder="1" applyAlignment="1">
      <alignment vertical="center"/>
    </xf>
    <xf numFmtId="0" fontId="14" fillId="3" borderId="172" xfId="6" applyFont="1" applyFill="1" applyBorder="1" applyAlignment="1">
      <alignment vertical="center"/>
    </xf>
    <xf numFmtId="0" fontId="14" fillId="3" borderId="55" xfId="6" applyFont="1" applyFill="1" applyBorder="1" applyAlignment="1">
      <alignment vertical="center"/>
    </xf>
    <xf numFmtId="1" fontId="18" fillId="3" borderId="173" xfId="6" applyNumberFormat="1" applyFont="1" applyFill="1" applyBorder="1" applyAlignment="1">
      <alignment horizontal="center" vertical="center" wrapText="1"/>
    </xf>
    <xf numFmtId="1" fontId="18" fillId="3" borderId="174" xfId="6" applyNumberFormat="1" applyFont="1" applyFill="1" applyBorder="1" applyAlignment="1">
      <alignment horizontal="center" vertical="center" wrapText="1"/>
    </xf>
    <xf numFmtId="0" fontId="30" fillId="3" borderId="48" xfId="6" applyFont="1" applyFill="1" applyBorder="1" applyAlignment="1">
      <alignment horizontal="center" vertical="center" wrapText="1"/>
    </xf>
    <xf numFmtId="49" fontId="18" fillId="3" borderId="47" xfId="6" applyNumberFormat="1" applyFont="1" applyFill="1" applyBorder="1" applyAlignment="1">
      <alignment horizontal="center" vertical="center" wrapText="1"/>
    </xf>
    <xf numFmtId="49" fontId="18" fillId="3" borderId="45" xfId="6" applyNumberFormat="1" applyFont="1" applyFill="1" applyBorder="1" applyAlignment="1">
      <alignment horizontal="center" vertical="center" wrapText="1"/>
    </xf>
    <xf numFmtId="49" fontId="18" fillId="3" borderId="175" xfId="6" applyNumberFormat="1" applyFont="1" applyFill="1" applyBorder="1" applyAlignment="1">
      <alignment horizontal="center" vertical="center" wrapText="1"/>
    </xf>
    <xf numFmtId="49" fontId="13" fillId="3" borderId="176" xfId="6" applyNumberFormat="1" applyFont="1" applyFill="1" applyBorder="1" applyAlignment="1">
      <alignment horizontal="center" vertical="center" wrapText="1"/>
    </xf>
    <xf numFmtId="0" fontId="18" fillId="3" borderId="5" xfId="6" applyFont="1" applyFill="1" applyBorder="1" applyAlignment="1">
      <alignment horizontal="center" vertical="center"/>
    </xf>
    <xf numFmtId="0" fontId="18" fillId="3" borderId="2" xfId="6" applyFont="1" applyFill="1" applyBorder="1" applyAlignment="1">
      <alignment horizontal="center" vertical="center"/>
    </xf>
    <xf numFmtId="0" fontId="18" fillId="3" borderId="4" xfId="6" applyFont="1" applyFill="1" applyBorder="1" applyAlignment="1">
      <alignment horizontal="center" vertical="center"/>
    </xf>
    <xf numFmtId="49" fontId="18" fillId="3" borderId="88" xfId="6" applyNumberFormat="1" applyFont="1" applyFill="1" applyBorder="1" applyAlignment="1">
      <alignment horizontal="center" vertical="center" wrapText="1"/>
    </xf>
    <xf numFmtId="49" fontId="18" fillId="3" borderId="177" xfId="6" applyNumberFormat="1" applyFont="1" applyFill="1" applyBorder="1" applyAlignment="1">
      <alignment horizontal="center" vertical="center" wrapText="1"/>
    </xf>
    <xf numFmtId="49" fontId="18" fillId="3" borderId="17" xfId="6" applyNumberFormat="1" applyFont="1" applyFill="1" applyBorder="1" applyAlignment="1">
      <alignment horizontal="center" vertical="center" wrapText="1"/>
    </xf>
    <xf numFmtId="49" fontId="18" fillId="3" borderId="157" xfId="6" applyNumberFormat="1" applyFont="1" applyFill="1" applyBorder="1" applyAlignment="1">
      <alignment horizontal="center" vertical="center" wrapText="1"/>
    </xf>
    <xf numFmtId="0" fontId="19" fillId="3" borderId="113" xfId="6" applyFont="1" applyFill="1" applyBorder="1" applyAlignment="1">
      <alignment horizontal="center"/>
    </xf>
    <xf numFmtId="0" fontId="19" fillId="3" borderId="178" xfId="6" applyFont="1" applyFill="1" applyBorder="1" applyAlignment="1">
      <alignment horizontal="center"/>
    </xf>
    <xf numFmtId="0" fontId="19" fillId="3" borderId="179" xfId="6" applyFont="1" applyFill="1" applyBorder="1" applyAlignment="1">
      <alignment horizontal="center"/>
    </xf>
    <xf numFmtId="0" fontId="19" fillId="3" borderId="115" xfId="6" applyFont="1" applyFill="1" applyBorder="1" applyAlignment="1">
      <alignment horizontal="center"/>
    </xf>
    <xf numFmtId="0" fontId="19" fillId="3" borderId="180" xfId="6" applyFont="1" applyFill="1" applyBorder="1" applyAlignment="1">
      <alignment horizontal="center"/>
    </xf>
    <xf numFmtId="1" fontId="19" fillId="3" borderId="171" xfId="6" applyNumberFormat="1" applyFont="1" applyFill="1" applyBorder="1" applyAlignment="1">
      <alignment horizontal="center" vertical="center" wrapText="1"/>
    </xf>
    <xf numFmtId="0" fontId="32" fillId="3" borderId="63" xfId="6" applyFont="1" applyFill="1" applyBorder="1" applyAlignment="1">
      <alignment vertical="center"/>
    </xf>
    <xf numFmtId="0" fontId="32" fillId="3" borderId="172" xfId="6" applyFont="1" applyFill="1" applyBorder="1" applyAlignment="1">
      <alignment vertical="center"/>
    </xf>
    <xf numFmtId="0" fontId="32" fillId="3" borderId="55" xfId="6" applyFont="1" applyFill="1" applyBorder="1" applyAlignment="1">
      <alignment vertical="center"/>
    </xf>
    <xf numFmtId="0" fontId="36" fillId="3" borderId="9" xfId="6" applyFont="1" applyFill="1" applyBorder="1" applyAlignment="1">
      <alignment horizontal="center" vertical="center"/>
    </xf>
    <xf numFmtId="0" fontId="36" fillId="3" borderId="0" xfId="6" applyFont="1" applyFill="1" applyBorder="1" applyAlignment="1">
      <alignment horizontal="center" vertical="center"/>
    </xf>
    <xf numFmtId="0" fontId="36" fillId="3" borderId="8" xfId="6" applyFont="1" applyFill="1" applyBorder="1" applyAlignment="1">
      <alignment horizontal="center" vertical="center"/>
    </xf>
    <xf numFmtId="1" fontId="12" fillId="3" borderId="181" xfId="13" applyNumberFormat="1" applyFont="1" applyFill="1" applyBorder="1" applyAlignment="1">
      <alignment horizontal="center" vertical="center" wrapText="1"/>
    </xf>
    <xf numFmtId="0" fontId="5" fillId="3" borderId="131" xfId="13" applyFont="1" applyFill="1" applyBorder="1" applyAlignment="1">
      <alignment vertical="center"/>
    </xf>
    <xf numFmtId="0" fontId="10" fillId="0" borderId="182" xfId="4" applyBorder="1" applyAlignment="1">
      <alignment vertical="center"/>
    </xf>
    <xf numFmtId="0" fontId="36" fillId="3" borderId="14" xfId="13" applyFont="1" applyFill="1" applyBorder="1" applyAlignment="1">
      <alignment horizontal="center" vertical="center"/>
    </xf>
    <xf numFmtId="0" fontId="36" fillId="3" borderId="11" xfId="13" applyFont="1" applyFill="1" applyBorder="1" applyAlignment="1">
      <alignment horizontal="center" vertical="center"/>
    </xf>
    <xf numFmtId="0" fontId="36" fillId="3" borderId="13" xfId="13" applyFont="1" applyFill="1" applyBorder="1" applyAlignment="1">
      <alignment horizontal="center" vertical="center"/>
    </xf>
    <xf numFmtId="0" fontId="12" fillId="3" borderId="160" xfId="13" applyFont="1" applyFill="1" applyBorder="1" applyAlignment="1">
      <alignment horizontal="center" vertical="center"/>
    </xf>
    <xf numFmtId="0" fontId="12" fillId="3" borderId="161" xfId="13" applyFont="1" applyFill="1" applyBorder="1" applyAlignment="1">
      <alignment horizontal="center" vertical="center"/>
    </xf>
    <xf numFmtId="0" fontId="12" fillId="3" borderId="183" xfId="13" applyFont="1" applyFill="1" applyBorder="1" applyAlignment="1">
      <alignment horizontal="center" vertical="center"/>
    </xf>
    <xf numFmtId="0" fontId="36" fillId="3" borderId="25" xfId="13" applyFont="1" applyFill="1" applyBorder="1" applyAlignment="1">
      <alignment horizontal="center" vertical="center"/>
    </xf>
    <xf numFmtId="0" fontId="36" fillId="3" borderId="22" xfId="13" applyFont="1" applyFill="1" applyBorder="1" applyAlignment="1">
      <alignment horizontal="center" vertical="center"/>
    </xf>
    <xf numFmtId="0" fontId="36" fillId="3" borderId="24" xfId="13" applyFont="1" applyFill="1" applyBorder="1" applyAlignment="1">
      <alignment horizontal="center" vertical="center"/>
    </xf>
    <xf numFmtId="49" fontId="12" fillId="3" borderId="160" xfId="13" applyNumberFormat="1" applyFont="1" applyFill="1" applyBorder="1" applyAlignment="1">
      <alignment horizontal="center" vertical="center" wrapText="1"/>
    </xf>
    <xf numFmtId="49" fontId="12" fillId="3" borderId="161" xfId="13" applyNumberFormat="1" applyFont="1" applyFill="1" applyBorder="1" applyAlignment="1">
      <alignment horizontal="center" vertical="center" wrapText="1"/>
    </xf>
    <xf numFmtId="1" fontId="12" fillId="3" borderId="159" xfId="13" applyNumberFormat="1" applyFont="1" applyFill="1" applyBorder="1" applyAlignment="1">
      <alignment horizontal="center" vertical="center" wrapText="1"/>
    </xf>
    <xf numFmtId="1" fontId="12" fillId="3" borderId="160" xfId="13" applyNumberFormat="1" applyFont="1" applyFill="1" applyBorder="1" applyAlignment="1">
      <alignment horizontal="center" vertical="center" wrapText="1"/>
    </xf>
    <xf numFmtId="1" fontId="12" fillId="3" borderId="161" xfId="13" applyNumberFormat="1" applyFont="1" applyFill="1" applyBorder="1" applyAlignment="1">
      <alignment horizontal="center" vertical="center" wrapText="1"/>
    </xf>
    <xf numFmtId="1" fontId="12" fillId="3" borderId="183" xfId="13" applyNumberFormat="1" applyFont="1" applyFill="1" applyBorder="1" applyAlignment="1">
      <alignment horizontal="center" vertical="center" wrapText="1"/>
    </xf>
    <xf numFmtId="37" fontId="37" fillId="4" borderId="159" xfId="3" applyNumberFormat="1" applyFont="1" applyFill="1" applyBorder="1" applyAlignment="1" applyProtection="1">
      <alignment horizontal="center"/>
    </xf>
    <xf numFmtId="37" fontId="37" fillId="4" borderId="160" xfId="3" applyNumberFormat="1" applyFont="1" applyFill="1" applyBorder="1" applyAlignment="1" applyProtection="1">
      <alignment horizontal="center"/>
    </xf>
    <xf numFmtId="37" fontId="37" fillId="4" borderId="161" xfId="3" applyNumberFormat="1" applyFont="1" applyFill="1" applyBorder="1" applyAlignment="1" applyProtection="1">
      <alignment horizontal="center"/>
    </xf>
    <xf numFmtId="49" fontId="13" fillId="3" borderId="184" xfId="6" applyNumberFormat="1" applyFont="1" applyFill="1" applyBorder="1" applyAlignment="1">
      <alignment horizontal="center" vertical="center" wrapText="1"/>
    </xf>
    <xf numFmtId="49" fontId="13" fillId="3" borderId="143" xfId="6" applyNumberFormat="1" applyFont="1" applyFill="1" applyBorder="1" applyAlignment="1">
      <alignment horizontal="center" vertical="center" wrapText="1"/>
    </xf>
    <xf numFmtId="49" fontId="13" fillId="3" borderId="185" xfId="6" applyNumberFormat="1" applyFont="1" applyFill="1" applyBorder="1" applyAlignment="1">
      <alignment horizontal="center" vertical="center" wrapText="1"/>
    </xf>
    <xf numFmtId="49" fontId="18" fillId="3" borderId="186" xfId="6" applyNumberFormat="1" applyFont="1" applyFill="1" applyBorder="1" applyAlignment="1">
      <alignment horizontal="center" vertical="center" wrapText="1"/>
    </xf>
    <xf numFmtId="0" fontId="31" fillId="0" borderId="187" xfId="6" applyFont="1" applyBorder="1" applyAlignment="1">
      <alignment horizontal="center" vertical="center" wrapText="1"/>
    </xf>
    <xf numFmtId="0" fontId="36" fillId="3" borderId="25" xfId="6" applyFont="1" applyFill="1" applyBorder="1" applyAlignment="1">
      <alignment horizontal="center" vertical="center"/>
    </xf>
    <xf numFmtId="0" fontId="36" fillId="3" borderId="22" xfId="6" applyFont="1" applyFill="1" applyBorder="1" applyAlignment="1">
      <alignment horizontal="center" vertical="center"/>
    </xf>
    <xf numFmtId="0" fontId="36" fillId="3" borderId="24" xfId="6" applyFont="1" applyFill="1" applyBorder="1" applyAlignment="1">
      <alignment horizontal="center" vertical="center"/>
    </xf>
    <xf numFmtId="1" fontId="12" fillId="3" borderId="102" xfId="6" applyNumberFormat="1" applyFont="1" applyFill="1" applyBorder="1" applyAlignment="1">
      <alignment horizontal="center" vertical="center" wrapText="1"/>
    </xf>
    <xf numFmtId="1" fontId="12" fillId="3" borderId="130" xfId="6" applyNumberFormat="1" applyFont="1" applyFill="1" applyBorder="1" applyAlignment="1">
      <alignment horizontal="center" vertical="center" wrapText="1"/>
    </xf>
    <xf numFmtId="0" fontId="5" fillId="3" borderId="188" xfId="6" applyFont="1" applyFill="1" applyBorder="1" applyAlignment="1">
      <alignment horizontal="center" vertical="center" wrapText="1"/>
    </xf>
    <xf numFmtId="49" fontId="13" fillId="3" borderId="101" xfId="6" applyNumberFormat="1" applyFont="1" applyFill="1" applyBorder="1" applyAlignment="1">
      <alignment horizontal="center" vertical="center" wrapText="1"/>
    </xf>
    <xf numFmtId="49" fontId="13" fillId="3" borderId="189" xfId="6" applyNumberFormat="1" applyFont="1" applyFill="1" applyBorder="1" applyAlignment="1">
      <alignment horizontal="center" vertical="center" wrapText="1"/>
    </xf>
    <xf numFmtId="1" fontId="13" fillId="3" borderId="98" xfId="6" applyNumberFormat="1" applyFont="1" applyFill="1" applyBorder="1" applyAlignment="1">
      <alignment horizontal="center" vertical="center" wrapText="1"/>
    </xf>
    <xf numFmtId="1" fontId="13" fillId="3" borderId="110" xfId="6" applyNumberFormat="1" applyFont="1" applyFill="1" applyBorder="1" applyAlignment="1">
      <alignment horizontal="center" vertical="center" wrapText="1"/>
    </xf>
    <xf numFmtId="0" fontId="14" fillId="3" borderId="141" xfId="6" applyFont="1" applyFill="1" applyBorder="1" applyAlignment="1">
      <alignment horizontal="center" vertical="center" wrapText="1"/>
    </xf>
    <xf numFmtId="0" fontId="18" fillId="3" borderId="9" xfId="6" applyFont="1" applyFill="1" applyBorder="1" applyAlignment="1">
      <alignment horizontal="center" vertical="center"/>
    </xf>
    <xf numFmtId="0" fontId="18" fillId="3" borderId="0" xfId="6" applyFont="1" applyFill="1" applyBorder="1" applyAlignment="1">
      <alignment horizontal="center" vertical="center"/>
    </xf>
    <xf numFmtId="0" fontId="18" fillId="3" borderId="8" xfId="6" applyFont="1" applyFill="1" applyBorder="1" applyAlignment="1">
      <alignment horizontal="center" vertical="center"/>
    </xf>
    <xf numFmtId="1" fontId="12" fillId="3" borderId="37" xfId="6" applyNumberFormat="1" applyFont="1" applyFill="1" applyBorder="1" applyAlignment="1">
      <alignment horizontal="center" vertical="center" wrapText="1"/>
    </xf>
    <xf numFmtId="1" fontId="12" fillId="3" borderId="140" xfId="6" applyNumberFormat="1" applyFont="1" applyFill="1" applyBorder="1" applyAlignment="1">
      <alignment horizontal="center" vertical="center" wrapText="1"/>
    </xf>
    <xf numFmtId="0" fontId="5" fillId="3" borderId="50" xfId="6" applyFont="1" applyFill="1" applyBorder="1" applyAlignment="1">
      <alignment horizontal="center" vertical="center" wrapText="1"/>
    </xf>
    <xf numFmtId="0" fontId="13" fillId="3" borderId="113" xfId="6" applyFont="1" applyFill="1" applyBorder="1" applyAlignment="1">
      <alignment horizontal="center"/>
    </xf>
    <xf numFmtId="0" fontId="13" fillId="3" borderId="178" xfId="6" applyFont="1" applyFill="1" applyBorder="1" applyAlignment="1">
      <alignment horizontal="center"/>
    </xf>
    <xf numFmtId="0" fontId="13" fillId="3" borderId="179" xfId="6" applyFont="1" applyFill="1" applyBorder="1" applyAlignment="1">
      <alignment horizontal="center"/>
    </xf>
    <xf numFmtId="0" fontId="13" fillId="3" borderId="114" xfId="6" applyFont="1" applyFill="1" applyBorder="1" applyAlignment="1">
      <alignment horizontal="center"/>
    </xf>
    <xf numFmtId="0" fontId="13" fillId="3" borderId="115" xfId="6" applyFont="1" applyFill="1" applyBorder="1" applyAlignment="1">
      <alignment horizontal="center"/>
    </xf>
    <xf numFmtId="1" fontId="13" fillId="3" borderId="102" xfId="6" applyNumberFormat="1" applyFont="1" applyFill="1" applyBorder="1" applyAlignment="1">
      <alignment horizontal="center" vertical="center" wrapText="1"/>
    </xf>
    <xf numFmtId="1" fontId="13" fillId="3" borderId="130" xfId="6" applyNumberFormat="1" applyFont="1" applyFill="1" applyBorder="1" applyAlignment="1">
      <alignment horizontal="center" vertical="center" wrapText="1"/>
    </xf>
    <xf numFmtId="0" fontId="14" fillId="3" borderId="188" xfId="6" applyFont="1" applyFill="1" applyBorder="1" applyAlignment="1">
      <alignment horizontal="center" vertical="center" wrapText="1"/>
    </xf>
    <xf numFmtId="49" fontId="13" fillId="3" borderId="190" xfId="6" applyNumberFormat="1" applyFont="1" applyFill="1" applyBorder="1" applyAlignment="1">
      <alignment horizontal="center" vertical="center" wrapText="1"/>
    </xf>
    <xf numFmtId="49" fontId="18" fillId="3" borderId="191" xfId="6" applyNumberFormat="1" applyFont="1" applyFill="1" applyBorder="1" applyAlignment="1">
      <alignment horizontal="center" vertical="center" wrapText="1"/>
    </xf>
    <xf numFmtId="0" fontId="31" fillId="0" borderId="82" xfId="6" applyFont="1" applyBorder="1" applyAlignment="1">
      <alignment horizontal="center" vertical="center" wrapText="1"/>
    </xf>
    <xf numFmtId="1" fontId="13" fillId="3" borderId="37" xfId="6" applyNumberFormat="1" applyFont="1" applyFill="1" applyBorder="1" applyAlignment="1">
      <alignment horizontal="center" vertical="center" wrapText="1"/>
    </xf>
    <xf numFmtId="1" fontId="13" fillId="3" borderId="140" xfId="6" applyNumberFormat="1" applyFont="1" applyFill="1" applyBorder="1" applyAlignment="1">
      <alignment horizontal="center" vertical="center" wrapText="1"/>
    </xf>
    <xf numFmtId="0" fontId="14" fillId="3" borderId="50" xfId="6" applyFont="1" applyFill="1" applyBorder="1" applyAlignment="1">
      <alignment horizontal="center" vertical="center" wrapText="1"/>
    </xf>
    <xf numFmtId="1" fontId="4" fillId="3" borderId="102" xfId="6" applyNumberFormat="1" applyFont="1" applyFill="1" applyBorder="1" applyAlignment="1">
      <alignment horizontal="center" vertical="center" wrapText="1"/>
    </xf>
    <xf numFmtId="1" fontId="4" fillId="3" borderId="130" xfId="6" applyNumberFormat="1" applyFont="1" applyFill="1" applyBorder="1" applyAlignment="1">
      <alignment horizontal="center" vertical="center" wrapText="1"/>
    </xf>
    <xf numFmtId="0" fontId="2" fillId="3" borderId="188" xfId="6" applyFont="1" applyFill="1" applyBorder="1" applyAlignment="1">
      <alignment horizontal="center" vertical="center" wrapText="1"/>
    </xf>
    <xf numFmtId="1" fontId="12" fillId="3" borderId="98" xfId="6" applyNumberFormat="1" applyFont="1" applyFill="1" applyBorder="1" applyAlignment="1">
      <alignment horizontal="center" vertical="center" wrapText="1"/>
    </xf>
    <xf numFmtId="1" fontId="12" fillId="3" borderId="110" xfId="6" applyNumberFormat="1" applyFont="1" applyFill="1" applyBorder="1" applyAlignment="1">
      <alignment horizontal="center" vertical="center" wrapText="1"/>
    </xf>
    <xf numFmtId="0" fontId="5" fillId="3" borderId="141" xfId="6" applyFont="1" applyFill="1" applyBorder="1" applyAlignment="1">
      <alignment horizontal="center" vertical="center" wrapText="1"/>
    </xf>
    <xf numFmtId="49" fontId="13" fillId="3" borderId="177" xfId="6" applyNumberFormat="1" applyFont="1" applyFill="1" applyBorder="1" applyAlignment="1">
      <alignment horizontal="center" vertical="center" wrapText="1"/>
    </xf>
    <xf numFmtId="49" fontId="13" fillId="3" borderId="17" xfId="6" applyNumberFormat="1" applyFont="1" applyFill="1" applyBorder="1" applyAlignment="1">
      <alignment horizontal="center" vertical="center" wrapText="1"/>
    </xf>
    <xf numFmtId="49" fontId="18" fillId="3" borderId="192" xfId="6" applyNumberFormat="1" applyFont="1" applyFill="1" applyBorder="1" applyAlignment="1">
      <alignment horizontal="center" vertical="center" wrapText="1"/>
    </xf>
    <xf numFmtId="1" fontId="18" fillId="3" borderId="171" xfId="6" applyNumberFormat="1" applyFont="1" applyFill="1" applyBorder="1" applyAlignment="1">
      <alignment horizontal="center" vertical="center" wrapText="1"/>
    </xf>
    <xf numFmtId="0" fontId="30" fillId="3" borderId="63" xfId="6" applyFont="1" applyFill="1" applyBorder="1" applyAlignment="1">
      <alignment vertical="center"/>
    </xf>
    <xf numFmtId="0" fontId="30" fillId="3" borderId="172" xfId="6" applyFont="1" applyFill="1" applyBorder="1" applyAlignment="1">
      <alignment vertical="center"/>
    </xf>
    <xf numFmtId="0" fontId="30" fillId="3" borderId="55" xfId="6" applyFont="1" applyFill="1" applyBorder="1" applyAlignment="1">
      <alignment vertical="center"/>
    </xf>
    <xf numFmtId="49" fontId="13" fillId="3" borderId="151" xfId="6" applyNumberFormat="1" applyFont="1" applyFill="1" applyBorder="1" applyAlignment="1">
      <alignment horizontal="center" vertical="center" wrapText="1"/>
    </xf>
    <xf numFmtId="0" fontId="13" fillId="3" borderId="193" xfId="6" applyFont="1" applyFill="1" applyBorder="1" applyAlignment="1">
      <alignment horizontal="center"/>
    </xf>
    <xf numFmtId="49" fontId="13" fillId="3" borderId="194" xfId="6" applyNumberFormat="1" applyFont="1" applyFill="1" applyBorder="1" applyAlignment="1">
      <alignment horizontal="center" vertical="center" wrapText="1"/>
    </xf>
    <xf numFmtId="37" fontId="47" fillId="4" borderId="159" xfId="1" applyNumberFormat="1" applyFont="1" applyFill="1" applyBorder="1" applyAlignment="1">
      <alignment horizontal="center"/>
    </xf>
    <xf numFmtId="37" fontId="47" fillId="4" borderId="161" xfId="1" applyNumberFormat="1" applyFont="1" applyFill="1" applyBorder="1" applyAlignment="1">
      <alignment horizontal="center"/>
    </xf>
  </cellXfs>
  <cellStyles count="14">
    <cellStyle name="Hipervínculo 2" xfId="1"/>
    <cellStyle name="Hipervínculo 3" xfId="2"/>
    <cellStyle name="Hyperlink" xfId="3" builtinId="8"/>
    <cellStyle name="Normal" xfId="0" builtinId="0"/>
    <cellStyle name="Normal 2" xfId="4"/>
    <cellStyle name="Normal 2 2" xfId="5"/>
    <cellStyle name="Normal 3" xfId="6"/>
    <cellStyle name="Normal 4" xfId="7"/>
    <cellStyle name="Normal 4 2" xfId="8"/>
    <cellStyle name="Normal_Cuadro 1.1 Comportamiento pasajeros y carga MARZO 2009" xfId="9"/>
    <cellStyle name="Normal_Cuadro 1.1 Comportamiento pasajeros y carga MARZO 2009 2" xfId="10"/>
    <cellStyle name="Normal_CUADRO 1.1 DEFINITIVO" xfId="11"/>
    <cellStyle name="Normal_CUADRO 1.2. PAX NACIONAL POR EMPRESA MAR 2009" xfId="12"/>
    <cellStyle name="Normal_CUADRO 1.6 PAX NACIONALES PRINCIPALES RUTAS MAR 2009" xfId="13"/>
  </cellStyles>
  <dxfs count="74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lor indexed="10"/>
        <name val="Cambria"/>
        <scheme val="none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strike val="0"/>
        <condense val="0"/>
        <extend val="0"/>
        <outline val="0"/>
        <shadow val="0"/>
        <u/>
        <vertAlign val="baseline"/>
        <sz val="10"/>
        <color indexed="12"/>
        <name val="Arial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1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indexed="18"/>
        <name val="Arial"/>
        <scheme val="none"/>
      </font>
      <fill>
        <patternFill patternType="none">
          <fgColor indexed="64"/>
          <bgColor indexed="65"/>
        </patternFill>
      </fill>
    </dxf>
    <dxf>
      <border outline="0">
        <left style="thick">
          <color indexed="64"/>
        </left>
        <right style="thick">
          <color indexed="64"/>
        </right>
        <top style="thick">
          <color indexed="64"/>
        </top>
        <bottom style="thin">
          <color indexed="64"/>
        </bottom>
      </border>
    </dxf>
    <dxf>
      <fill>
        <patternFill>
          <fgColor indexed="64"/>
          <bgColor theme="3" tint="0.79998168889431442"/>
        </patternFill>
      </fill>
    </dxf>
    <dxf>
      <fill>
        <patternFill>
          <fgColor indexed="64"/>
          <bgColor theme="3" tint="0.79998168889431442"/>
        </patternFill>
      </fill>
      <border diagonalUp="0" diagonalDown="0">
        <left style="thin">
          <color indexed="0"/>
        </left>
        <right style="thin">
          <color indexed="0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ustomXml" Target="../customXml/item5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28" Type="http://schemas.openxmlformats.org/officeDocument/2006/relationships/customXml" Target="../customXml/item4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3648075</xdr:colOff>
      <xdr:row>1</xdr:row>
      <xdr:rowOff>66675</xdr:rowOff>
    </xdr:from>
    <xdr:to>
      <xdr:col>2</xdr:col>
      <xdr:colOff>4467225</xdr:colOff>
      <xdr:row>5</xdr:row>
      <xdr:rowOff>57150</xdr:rowOff>
    </xdr:to>
    <xdr:pic>
      <xdr:nvPicPr>
        <xdr:cNvPr id="140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05375" y="95250"/>
          <a:ext cx="819150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419100</xdr:colOff>
      <xdr:row>1</xdr:row>
      <xdr:rowOff>85725</xdr:rowOff>
    </xdr:from>
    <xdr:to>
      <xdr:col>7</xdr:col>
      <xdr:colOff>381000</xdr:colOff>
      <xdr:row>13</xdr:row>
      <xdr:rowOff>219075</xdr:rowOff>
    </xdr:to>
    <xdr:pic>
      <xdr:nvPicPr>
        <xdr:cNvPr id="1409" name="1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3175" y="114300"/>
          <a:ext cx="2790825" cy="2571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504825</xdr:colOff>
      <xdr:row>1</xdr:row>
      <xdr:rowOff>95250</xdr:rowOff>
    </xdr:from>
    <xdr:to>
      <xdr:col>17</xdr:col>
      <xdr:colOff>438150</xdr:colOff>
      <xdr:row>8</xdr:row>
      <xdr:rowOff>152400</xdr:rowOff>
    </xdr:to>
    <xdr:pic>
      <xdr:nvPicPr>
        <xdr:cNvPr id="225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34825" y="266700"/>
          <a:ext cx="1457325" cy="1609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id="1" name="Tabla1" displayName="Tabla1" ref="B13:C30" totalsRowShown="0" headerRowDxfId="73" dataDxfId="72" tableBorderDxfId="71">
  <tableColumns count="2">
    <tableColumn id="1" name="Cuadro 1.1A " dataDxfId="70"/>
    <tableColumn id="2" name="Comportamiento del Transporte aéreo regular y no regular - Pasajeros" dataDxfId="69"/>
  </tableColumns>
  <tableStyleInfo name="TableStyleMedium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juan.torres@aerocivil.gov.co" TargetMode="External"/><Relationship Id="rId4" Type="http://schemas.openxmlformats.org/officeDocument/2006/relationships/table" Target="../tables/table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7"/>
    <pageSetUpPr autoPageBreaks="0"/>
  </sheetPr>
  <dimension ref="A1:E46"/>
  <sheetViews>
    <sheetView showGridLines="0" showRowColHeaders="0" zoomScale="110" zoomScaleNormal="110" workbookViewId="0"/>
  </sheetViews>
  <sheetFormatPr defaultColWidth="11.42578125" defaultRowHeight="12.75" x14ac:dyDescent="0.2"/>
  <cols>
    <col min="1" max="1" width="3.42578125" style="409" customWidth="1"/>
    <col min="2" max="2" width="15.42578125" style="409" customWidth="1"/>
    <col min="3" max="3" width="70.140625" style="409" customWidth="1"/>
    <col min="4" max="4" width="8.140625" style="409" customWidth="1"/>
    <col min="5" max="16384" width="11.42578125" style="409"/>
  </cols>
  <sheetData>
    <row r="1" spans="2:5" ht="2.25" customHeight="1" thickBot="1" x14ac:dyDescent="0.4">
      <c r="B1" s="408"/>
    </row>
    <row r="2" spans="2:5" ht="11.25" customHeight="1" thickTop="1" x14ac:dyDescent="0.35">
      <c r="B2" s="410"/>
      <c r="C2" s="411"/>
    </row>
    <row r="3" spans="2:5" ht="21.95" customHeight="1" x14ac:dyDescent="0.4">
      <c r="B3" s="412" t="s">
        <v>77</v>
      </c>
      <c r="C3" s="413"/>
    </row>
    <row r="4" spans="2:5" ht="18" customHeight="1" x14ac:dyDescent="0.3">
      <c r="B4" s="414" t="s">
        <v>78</v>
      </c>
      <c r="C4" s="413"/>
    </row>
    <row r="5" spans="2:5" ht="18" customHeight="1" x14ac:dyDescent="0.25">
      <c r="B5" s="415" t="s">
        <v>79</v>
      </c>
      <c r="C5" s="413"/>
    </row>
    <row r="6" spans="2:5" ht="9" customHeight="1" x14ac:dyDescent="0.35">
      <c r="B6" s="416"/>
      <c r="C6" s="413"/>
    </row>
    <row r="7" spans="2:5" ht="3" customHeight="1" x14ac:dyDescent="0.35">
      <c r="B7" s="417"/>
      <c r="C7" s="418"/>
    </row>
    <row r="8" spans="2:5" ht="24" x14ac:dyDescent="0.35">
      <c r="B8" s="550" t="s">
        <v>443</v>
      </c>
      <c r="C8" s="551"/>
      <c r="E8" s="419"/>
    </row>
    <row r="9" spans="2:5" ht="23.25" x14ac:dyDescent="0.35">
      <c r="B9" s="552" t="s">
        <v>39</v>
      </c>
      <c r="C9" s="553"/>
      <c r="E9" s="419"/>
    </row>
    <row r="10" spans="2:5" ht="20.25" customHeight="1" x14ac:dyDescent="0.3">
      <c r="B10" s="554" t="s">
        <v>80</v>
      </c>
      <c r="C10" s="555"/>
    </row>
    <row r="11" spans="2:5" ht="4.7" customHeight="1" thickBot="1" x14ac:dyDescent="0.25">
      <c r="B11" s="420"/>
      <c r="C11" s="421"/>
    </row>
    <row r="12" spans="2:5" ht="19.899999999999999" customHeight="1" thickTop="1" thickBot="1" x14ac:dyDescent="0.3">
      <c r="B12" s="456" t="s">
        <v>81</v>
      </c>
      <c r="C12" s="457" t="s">
        <v>141</v>
      </c>
    </row>
    <row r="13" spans="2:5" ht="19.899999999999999" customHeight="1" thickTop="1" x14ac:dyDescent="0.25">
      <c r="B13" s="422" t="s">
        <v>82</v>
      </c>
      <c r="C13" s="423" t="s">
        <v>83</v>
      </c>
    </row>
    <row r="14" spans="2:5" ht="19.899999999999999" customHeight="1" x14ac:dyDescent="0.25">
      <c r="B14" s="424" t="s">
        <v>84</v>
      </c>
      <c r="C14" s="425" t="s">
        <v>85</v>
      </c>
    </row>
    <row r="15" spans="2:5" ht="19.899999999999999" customHeight="1" x14ac:dyDescent="0.25">
      <c r="B15" s="426" t="s">
        <v>86</v>
      </c>
      <c r="C15" s="427" t="s">
        <v>87</v>
      </c>
    </row>
    <row r="16" spans="2:5" ht="19.899999999999999" customHeight="1" x14ac:dyDescent="0.25">
      <c r="B16" s="424" t="s">
        <v>88</v>
      </c>
      <c r="C16" s="425" t="s">
        <v>89</v>
      </c>
    </row>
    <row r="17" spans="1:4" ht="19.899999999999999" customHeight="1" x14ac:dyDescent="0.25">
      <c r="B17" s="426" t="s">
        <v>90</v>
      </c>
      <c r="C17" s="427" t="s">
        <v>91</v>
      </c>
    </row>
    <row r="18" spans="1:4" ht="19.899999999999999" customHeight="1" x14ac:dyDescent="0.25">
      <c r="B18" s="424" t="s">
        <v>92</v>
      </c>
      <c r="C18" s="425" t="s">
        <v>93</v>
      </c>
    </row>
    <row r="19" spans="1:4" ht="19.899999999999999" customHeight="1" x14ac:dyDescent="0.25">
      <c r="B19" s="426" t="s">
        <v>94</v>
      </c>
      <c r="C19" s="427" t="s">
        <v>95</v>
      </c>
    </row>
    <row r="20" spans="1:4" ht="19.899999999999999" customHeight="1" x14ac:dyDescent="0.25">
      <c r="B20" s="424" t="s">
        <v>96</v>
      </c>
      <c r="C20" s="425" t="s">
        <v>97</v>
      </c>
    </row>
    <row r="21" spans="1:4" ht="19.899999999999999" customHeight="1" x14ac:dyDescent="0.25">
      <c r="B21" s="426" t="s">
        <v>98</v>
      </c>
      <c r="C21" s="427" t="s">
        <v>99</v>
      </c>
    </row>
    <row r="22" spans="1:4" ht="19.899999999999999" customHeight="1" x14ac:dyDescent="0.25">
      <c r="B22" s="424" t="s">
        <v>100</v>
      </c>
      <c r="C22" s="425" t="s">
        <v>101</v>
      </c>
    </row>
    <row r="23" spans="1:4" ht="19.899999999999999" customHeight="1" x14ac:dyDescent="0.25">
      <c r="B23" s="426" t="s">
        <v>102</v>
      </c>
      <c r="C23" s="427" t="s">
        <v>103</v>
      </c>
    </row>
    <row r="24" spans="1:4" ht="19.899999999999999" customHeight="1" x14ac:dyDescent="0.25">
      <c r="B24" s="424" t="s">
        <v>104</v>
      </c>
      <c r="C24" s="425" t="s">
        <v>105</v>
      </c>
    </row>
    <row r="25" spans="1:4" ht="19.899999999999999" customHeight="1" x14ac:dyDescent="0.25">
      <c r="B25" s="428" t="s">
        <v>106</v>
      </c>
      <c r="C25" s="429" t="s">
        <v>107</v>
      </c>
    </row>
    <row r="26" spans="1:4" ht="19.899999999999999" customHeight="1" x14ac:dyDescent="0.25">
      <c r="B26" s="460" t="s">
        <v>108</v>
      </c>
      <c r="C26" s="461" t="s">
        <v>109</v>
      </c>
    </row>
    <row r="27" spans="1:4" ht="18" customHeight="1" x14ac:dyDescent="0.25">
      <c r="B27" s="462" t="s">
        <v>120</v>
      </c>
      <c r="C27" s="427" t="s">
        <v>132</v>
      </c>
      <c r="D27" s="479"/>
    </row>
    <row r="28" spans="1:4" ht="18" customHeight="1" x14ac:dyDescent="0.25">
      <c r="B28" s="458" t="s">
        <v>121</v>
      </c>
      <c r="C28" s="444" t="s">
        <v>133</v>
      </c>
      <c r="D28" s="479"/>
    </row>
    <row r="29" spans="1:4" ht="18" customHeight="1" x14ac:dyDescent="0.25">
      <c r="B29" s="428" t="s">
        <v>122</v>
      </c>
      <c r="C29" s="429" t="s">
        <v>134</v>
      </c>
      <c r="D29" s="479"/>
    </row>
    <row r="30" spans="1:4" ht="18" customHeight="1" thickBot="1" x14ac:dyDescent="0.3">
      <c r="B30" s="459" t="s">
        <v>123</v>
      </c>
      <c r="C30" s="445" t="s">
        <v>135</v>
      </c>
      <c r="D30" s="479"/>
    </row>
    <row r="31" spans="1:4" ht="13.5" thickTop="1" x14ac:dyDescent="0.2"/>
    <row r="32" spans="1:4" ht="15" x14ac:dyDescent="0.25">
      <c r="A32" s="463"/>
      <c r="B32" s="464" t="s">
        <v>142</v>
      </c>
      <c r="C32" s="463"/>
    </row>
    <row r="33" spans="1:3" x14ac:dyDescent="0.2">
      <c r="A33" s="463"/>
      <c r="B33" s="463" t="s">
        <v>147</v>
      </c>
      <c r="C33" s="463"/>
    </row>
    <row r="34" spans="1:3" x14ac:dyDescent="0.2">
      <c r="A34" s="463"/>
      <c r="B34" s="463"/>
      <c r="C34" s="463"/>
    </row>
    <row r="35" spans="1:3" ht="15" x14ac:dyDescent="0.25">
      <c r="A35" s="463"/>
      <c r="B35" s="464" t="s">
        <v>143</v>
      </c>
      <c r="C35" s="463"/>
    </row>
    <row r="36" spans="1:3" x14ac:dyDescent="0.2">
      <c r="A36" s="463"/>
      <c r="B36" s="463" t="s">
        <v>144</v>
      </c>
      <c r="C36" s="463"/>
    </row>
    <row r="37" spans="1:3" x14ac:dyDescent="0.2">
      <c r="A37" s="463"/>
      <c r="B37" s="463"/>
      <c r="C37" s="463"/>
    </row>
    <row r="38" spans="1:3" ht="15" x14ac:dyDescent="0.25">
      <c r="A38" s="463"/>
      <c r="B38" s="464" t="s">
        <v>145</v>
      </c>
      <c r="C38" s="463"/>
    </row>
    <row r="39" spans="1:3" x14ac:dyDescent="0.2">
      <c r="A39" s="463"/>
      <c r="B39" s="463" t="s">
        <v>146</v>
      </c>
      <c r="C39" s="463"/>
    </row>
    <row r="40" spans="1:3" x14ac:dyDescent="0.2">
      <c r="A40" s="463"/>
      <c r="B40" s="463"/>
      <c r="C40" s="463"/>
    </row>
    <row r="41" spans="1:3" ht="15.75" x14ac:dyDescent="0.25">
      <c r="A41" s="463"/>
      <c r="B41" s="465" t="s">
        <v>110</v>
      </c>
      <c r="C41" s="463"/>
    </row>
    <row r="42" spans="1:3" ht="15" x14ac:dyDescent="0.25">
      <c r="A42" s="463"/>
      <c r="B42" s="464" t="s">
        <v>148</v>
      </c>
      <c r="C42" s="463"/>
    </row>
    <row r="43" spans="1:3" ht="14.25" x14ac:dyDescent="0.2">
      <c r="A43" s="463"/>
      <c r="B43" s="466" t="s">
        <v>111</v>
      </c>
      <c r="C43" s="463"/>
    </row>
    <row r="44" spans="1:3" x14ac:dyDescent="0.2">
      <c r="A44" s="463"/>
      <c r="B44" s="467" t="s">
        <v>112</v>
      </c>
      <c r="C44" s="463"/>
    </row>
    <row r="45" spans="1:3" x14ac:dyDescent="0.2">
      <c r="A45" s="463"/>
      <c r="B45" s="463"/>
      <c r="C45" s="463"/>
    </row>
    <row r="46" spans="1:3" x14ac:dyDescent="0.2">
      <c r="A46" s="463"/>
      <c r="B46" s="463"/>
      <c r="C46" s="463"/>
    </row>
  </sheetData>
  <mergeCells count="3">
    <mergeCell ref="B8:C8"/>
    <mergeCell ref="B9:C9"/>
    <mergeCell ref="B10:C10"/>
  </mergeCells>
  <hyperlinks>
    <hyperlink ref="C15" location="'CUADRO 1,2'!A1" display="Pasajeros Nacionales por empresa"/>
    <hyperlink ref="C16" location="'CUADRO 1,3'!A1" display="Carga nacional por empresa "/>
    <hyperlink ref="C17" location="'CUADRO 1,4'!A1" display="Pasajeros Internacionales por empresa "/>
    <hyperlink ref="C18" location="'CUADRO 1,5'!A1" display="Carga internacional por empresa"/>
    <hyperlink ref="C19" location="'CUADRO 1.6'!A1" display="Pasajeros Nacionales por principales rutas "/>
    <hyperlink ref="C20" location="'CUADRO 1,7'!A1" display="Carga nacional por principales rutas"/>
    <hyperlink ref="C21" location="'CUADRO 1.8'!A1" display="Pasajeros internacionales por principales rutas "/>
    <hyperlink ref="C24" location="'CUADRO 1.9'!A1" display="Carga internacional por principales rutas - Regular y no regular"/>
    <hyperlink ref="B44" r:id="rId1"/>
    <hyperlink ref="C14" location="'CUADRO 1.1B'!A1" display="Comportamiento del Transporte aéreo regular y no regular - Carga"/>
    <hyperlink ref="C22" location="'CUADRO 1.8 B'!A1" display="Pasajeros internacionales por mercado y país"/>
    <hyperlink ref="C23" location="'CUADRO 1.8 C'!A1" display="Pasajeros internacionales por mercado y empresa"/>
    <hyperlink ref="C25" location="'CUADRO 1.9 B'!A1" display="Carga internacional  por mercado y país"/>
    <hyperlink ref="C26" location="'CUADRO 1.9 C'!A1" display="Carga internacional  por mercado y empresa"/>
    <hyperlink ref="C12" location="Novedades!A1" display="Novedades importantes para la interpretación de la información."/>
    <hyperlink ref="C28" location="'CUADRO 1.11'!A1" display="Carga internacional por principales rutas - Regular y no regular"/>
    <hyperlink ref="C27" location="'CUADRO 1.10'!A1" display="Pasajeros internacionales por mercado y empresa"/>
    <hyperlink ref="C29" location="'CUADRO 1.12'!A1" display="Carga internacional  por mercado y país"/>
    <hyperlink ref="C30" location="'CUADRO 1.13'!A1" display="Carga internacional  por mercado y empresa"/>
    <hyperlink ref="C13" location="'CUADRO 1.1A'!A1" display="Comportamiento del Transporte aéreo regular y no regular - Pasajeros"/>
  </hyperlinks>
  <pageMargins left="0.75" right="0.75" top="1" bottom="1" header="0" footer="0"/>
  <pageSetup orientation="portrait" r:id="rId2"/>
  <headerFooter alignWithMargins="0"/>
  <drawing r:id="rId3"/>
  <tableParts count="1">
    <tablePart r:id="rId4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0"/>
  </sheetPr>
  <dimension ref="A1:Q40"/>
  <sheetViews>
    <sheetView showGridLines="0" zoomScale="88" workbookViewId="0">
      <selection activeCell="A3" sqref="A3:Q38"/>
    </sheetView>
  </sheetViews>
  <sheetFormatPr defaultColWidth="11.42578125" defaultRowHeight="13.5" x14ac:dyDescent="0.25"/>
  <cols>
    <col min="1" max="1" width="15.85546875" style="240" customWidth="1"/>
    <col min="2" max="2" width="9.85546875" style="240" customWidth="1"/>
    <col min="3" max="3" width="12" style="240" customWidth="1"/>
    <col min="4" max="4" width="8.28515625" style="240" bestFit="1" customWidth="1"/>
    <col min="5" max="5" width="9.28515625" style="240" customWidth="1"/>
    <col min="6" max="6" width="9.7109375" style="240" customWidth="1"/>
    <col min="7" max="7" width="11.7109375" style="240" customWidth="1"/>
    <col min="8" max="8" width="8.28515625" style="240" bestFit="1" customWidth="1"/>
    <col min="9" max="9" width="9" style="240" customWidth="1"/>
    <col min="10" max="10" width="10.42578125" style="240" customWidth="1"/>
    <col min="11" max="11" width="12" style="240" customWidth="1"/>
    <col min="12" max="12" width="8.28515625" style="240" bestFit="1" customWidth="1"/>
    <col min="13" max="13" width="9" style="240" customWidth="1"/>
    <col min="14" max="14" width="9.7109375" style="240" customWidth="1"/>
    <col min="15" max="15" width="11.5703125" style="240" customWidth="1"/>
    <col min="16" max="16" width="8.28515625" style="240" bestFit="1" customWidth="1"/>
    <col min="17" max="17" width="10.28515625" style="240" customWidth="1"/>
    <col min="18" max="16384" width="11.42578125" style="240"/>
  </cols>
  <sheetData>
    <row r="1" spans="1:17" ht="20.25" thickBot="1" x14ac:dyDescent="0.35">
      <c r="N1" s="677" t="s">
        <v>28</v>
      </c>
      <c r="O1" s="678"/>
      <c r="P1" s="678"/>
      <c r="Q1" s="679"/>
    </row>
    <row r="2" spans="1:17" ht="3.75" customHeight="1" thickBot="1" x14ac:dyDescent="0.3"/>
    <row r="3" spans="1:17" ht="24" customHeight="1" thickTop="1" x14ac:dyDescent="0.25">
      <c r="A3" s="668" t="s">
        <v>57</v>
      </c>
      <c r="B3" s="669"/>
      <c r="C3" s="669"/>
      <c r="D3" s="669"/>
      <c r="E3" s="669"/>
      <c r="F3" s="669"/>
      <c r="G3" s="669"/>
      <c r="H3" s="669"/>
      <c r="I3" s="669"/>
      <c r="J3" s="669"/>
      <c r="K3" s="669"/>
      <c r="L3" s="669"/>
      <c r="M3" s="669"/>
      <c r="N3" s="669"/>
      <c r="O3" s="669"/>
      <c r="P3" s="669"/>
      <c r="Q3" s="670"/>
    </row>
    <row r="4" spans="1:17" ht="23.25" customHeight="1" thickBot="1" x14ac:dyDescent="0.3">
      <c r="A4" s="662" t="s">
        <v>39</v>
      </c>
      <c r="B4" s="663"/>
      <c r="C4" s="663"/>
      <c r="D4" s="663"/>
      <c r="E4" s="663"/>
      <c r="F4" s="663"/>
      <c r="G4" s="663"/>
      <c r="H4" s="663"/>
      <c r="I4" s="663"/>
      <c r="J4" s="663"/>
      <c r="K4" s="663"/>
      <c r="L4" s="663"/>
      <c r="M4" s="663"/>
      <c r="N4" s="663"/>
      <c r="O4" s="663"/>
      <c r="P4" s="663"/>
      <c r="Q4" s="664"/>
    </row>
    <row r="5" spans="1:17" s="271" customFormat="1" ht="20.25" customHeight="1" thickBot="1" x14ac:dyDescent="0.3">
      <c r="A5" s="659" t="s">
        <v>53</v>
      </c>
      <c r="B5" s="665" t="s">
        <v>37</v>
      </c>
      <c r="C5" s="665"/>
      <c r="D5" s="665"/>
      <c r="E5" s="665"/>
      <c r="F5" s="665"/>
      <c r="G5" s="665"/>
      <c r="H5" s="665"/>
      <c r="I5" s="666"/>
      <c r="J5" s="665" t="s">
        <v>36</v>
      </c>
      <c r="K5" s="665"/>
      <c r="L5" s="665"/>
      <c r="M5" s="665"/>
      <c r="N5" s="665"/>
      <c r="O5" s="665"/>
      <c r="P5" s="665"/>
      <c r="Q5" s="667"/>
    </row>
    <row r="6" spans="1:17" s="477" customFormat="1" ht="28.7" customHeight="1" thickBot="1" x14ac:dyDescent="0.3">
      <c r="A6" s="660"/>
      <c r="B6" s="671" t="s">
        <v>450</v>
      </c>
      <c r="C6" s="671"/>
      <c r="D6" s="671"/>
      <c r="E6" s="672"/>
      <c r="F6" s="671" t="s">
        <v>451</v>
      </c>
      <c r="G6" s="671"/>
      <c r="H6" s="671"/>
      <c r="I6" s="672"/>
      <c r="J6" s="673" t="s">
        <v>452</v>
      </c>
      <c r="K6" s="674"/>
      <c r="L6" s="674"/>
      <c r="M6" s="675"/>
      <c r="N6" s="673" t="s">
        <v>453</v>
      </c>
      <c r="O6" s="674"/>
      <c r="P6" s="674"/>
      <c r="Q6" s="676"/>
    </row>
    <row r="7" spans="1:17" s="264" customFormat="1" ht="22.7" customHeight="1" thickBot="1" x14ac:dyDescent="0.3">
      <c r="A7" s="661"/>
      <c r="B7" s="270" t="s">
        <v>22</v>
      </c>
      <c r="C7" s="266" t="s">
        <v>21</v>
      </c>
      <c r="D7" s="266" t="s">
        <v>17</v>
      </c>
      <c r="E7" s="269" t="s">
        <v>35</v>
      </c>
      <c r="F7" s="267" t="s">
        <v>22</v>
      </c>
      <c r="G7" s="266" t="s">
        <v>21</v>
      </c>
      <c r="H7" s="266" t="s">
        <v>17</v>
      </c>
      <c r="I7" s="268" t="s">
        <v>34</v>
      </c>
      <c r="J7" s="267" t="s">
        <v>22</v>
      </c>
      <c r="K7" s="266" t="s">
        <v>21</v>
      </c>
      <c r="L7" s="266" t="s">
        <v>17</v>
      </c>
      <c r="M7" s="268" t="s">
        <v>35</v>
      </c>
      <c r="N7" s="267" t="s">
        <v>22</v>
      </c>
      <c r="O7" s="266" t="s">
        <v>21</v>
      </c>
      <c r="P7" s="266" t="s">
        <v>17</v>
      </c>
      <c r="Q7" s="265" t="s">
        <v>34</v>
      </c>
    </row>
    <row r="8" spans="1:17" s="272" customFormat="1" ht="18" customHeight="1" thickBot="1" x14ac:dyDescent="0.3">
      <c r="A8" s="279" t="s">
        <v>52</v>
      </c>
      <c r="B8" s="278">
        <f>SUM(B9:B38)</f>
        <v>10803.518</v>
      </c>
      <c r="C8" s="274">
        <f>SUM(C9:C38)</f>
        <v>1398.146</v>
      </c>
      <c r="D8" s="274">
        <f t="shared" ref="D8:D16" si="0">C8+B8</f>
        <v>12201.664000000001</v>
      </c>
      <c r="E8" s="275">
        <f t="shared" ref="E8:E16" si="1">D8/$D$8</f>
        <v>1</v>
      </c>
      <c r="F8" s="274">
        <f>SUM(F9:F38)</f>
        <v>10433.909</v>
      </c>
      <c r="G8" s="274">
        <f>SUM(G9:G38)</f>
        <v>1487.0809999999983</v>
      </c>
      <c r="H8" s="274">
        <f t="shared" ref="H8:H16" si="2">G8+F8</f>
        <v>11920.989999999998</v>
      </c>
      <c r="I8" s="277">
        <f t="shared" ref="I8:I16" si="3">(D8/H8-1)</f>
        <v>2.354452105068483E-2</v>
      </c>
      <c r="J8" s="276">
        <f>SUM(J9:J38)</f>
        <v>88083.940000000119</v>
      </c>
      <c r="K8" s="274">
        <f>SUM(K9:K38)</f>
        <v>9986.884000000111</v>
      </c>
      <c r="L8" s="274">
        <f t="shared" ref="L8:L16" si="4">K8+J8</f>
        <v>98070.824000000226</v>
      </c>
      <c r="M8" s="275">
        <f t="shared" ref="M8:M16" si="5">(L8/$L$8)</f>
        <v>1</v>
      </c>
      <c r="N8" s="274">
        <f>SUM(N9:N38)</f>
        <v>84953.236000000092</v>
      </c>
      <c r="O8" s="274">
        <f>SUM(O9:O38)</f>
        <v>10967.213000000156</v>
      </c>
      <c r="P8" s="274">
        <f t="shared" ref="P8:P16" si="6">O8+N8</f>
        <v>95920.449000000255</v>
      </c>
      <c r="Q8" s="273">
        <f t="shared" ref="Q8:Q16" si="7">(L8/P8-1)</f>
        <v>2.2418316661549031E-2</v>
      </c>
    </row>
    <row r="9" spans="1:17" s="241" customFormat="1" ht="18" customHeight="1" thickTop="1" x14ac:dyDescent="0.25">
      <c r="A9" s="255" t="s">
        <v>205</v>
      </c>
      <c r="B9" s="254">
        <v>1736.5900000000001</v>
      </c>
      <c r="C9" s="250">
        <v>15.811</v>
      </c>
      <c r="D9" s="250">
        <f t="shared" si="0"/>
        <v>1752.4010000000001</v>
      </c>
      <c r="E9" s="253">
        <f t="shared" si="1"/>
        <v>0.14361983742545278</v>
      </c>
      <c r="F9" s="251">
        <v>1368.6169999999997</v>
      </c>
      <c r="G9" s="250">
        <v>27.288</v>
      </c>
      <c r="H9" s="250">
        <f t="shared" si="2"/>
        <v>1395.9049999999997</v>
      </c>
      <c r="I9" s="252">
        <f t="shared" si="3"/>
        <v>0.25538700699546202</v>
      </c>
      <c r="J9" s="251">
        <v>13480.825999999995</v>
      </c>
      <c r="K9" s="250">
        <v>160.65699999999998</v>
      </c>
      <c r="L9" s="250">
        <f t="shared" si="4"/>
        <v>13641.482999999995</v>
      </c>
      <c r="M9" s="252">
        <f t="shared" si="5"/>
        <v>0.13909828064664739</v>
      </c>
      <c r="N9" s="251">
        <v>11952.013999999996</v>
      </c>
      <c r="O9" s="250">
        <v>529.57600000000002</v>
      </c>
      <c r="P9" s="250">
        <f t="shared" si="6"/>
        <v>12481.589999999997</v>
      </c>
      <c r="Q9" s="249">
        <f t="shared" si="7"/>
        <v>9.2928304807320172E-2</v>
      </c>
    </row>
    <row r="10" spans="1:17" s="241" customFormat="1" ht="18" customHeight="1" x14ac:dyDescent="0.25">
      <c r="A10" s="255" t="s">
        <v>208</v>
      </c>
      <c r="B10" s="254">
        <v>1691.8349999999998</v>
      </c>
      <c r="C10" s="250">
        <v>5.51</v>
      </c>
      <c r="D10" s="250">
        <f t="shared" si="0"/>
        <v>1697.3449999999998</v>
      </c>
      <c r="E10" s="253">
        <f t="shared" si="1"/>
        <v>0.13910766597080526</v>
      </c>
      <c r="F10" s="251">
        <v>1538.614</v>
      </c>
      <c r="G10" s="250"/>
      <c r="H10" s="250">
        <f t="shared" si="2"/>
        <v>1538.614</v>
      </c>
      <c r="I10" s="252">
        <f t="shared" si="3"/>
        <v>0.10316492635579788</v>
      </c>
      <c r="J10" s="251">
        <v>13126.003000000001</v>
      </c>
      <c r="K10" s="250">
        <v>120.51200000000003</v>
      </c>
      <c r="L10" s="250">
        <f t="shared" si="4"/>
        <v>13246.515000000001</v>
      </c>
      <c r="M10" s="252">
        <f t="shared" si="5"/>
        <v>0.13507090549172882</v>
      </c>
      <c r="N10" s="251">
        <v>12940.915000000001</v>
      </c>
      <c r="O10" s="250">
        <v>71.331999999999994</v>
      </c>
      <c r="P10" s="250">
        <f t="shared" si="6"/>
        <v>13012.247000000001</v>
      </c>
      <c r="Q10" s="249">
        <f t="shared" si="7"/>
        <v>1.8003654557126048E-2</v>
      </c>
    </row>
    <row r="11" spans="1:17" s="241" customFormat="1" ht="18" customHeight="1" x14ac:dyDescent="0.25">
      <c r="A11" s="255" t="s">
        <v>228</v>
      </c>
      <c r="B11" s="254">
        <v>1305.03</v>
      </c>
      <c r="C11" s="250">
        <v>3.5</v>
      </c>
      <c r="D11" s="250">
        <f t="shared" si="0"/>
        <v>1308.53</v>
      </c>
      <c r="E11" s="253">
        <f t="shared" si="1"/>
        <v>0.10724193028098462</v>
      </c>
      <c r="F11" s="251">
        <v>1326.5829999999999</v>
      </c>
      <c r="G11" s="250">
        <v>0.32</v>
      </c>
      <c r="H11" s="250">
        <f t="shared" si="2"/>
        <v>1326.9029999999998</v>
      </c>
      <c r="I11" s="252">
        <f t="shared" si="3"/>
        <v>-1.3846528344573672E-2</v>
      </c>
      <c r="J11" s="251">
        <v>9766.6169999999984</v>
      </c>
      <c r="K11" s="250">
        <v>3.68</v>
      </c>
      <c r="L11" s="250">
        <f t="shared" si="4"/>
        <v>9770.2969999999987</v>
      </c>
      <c r="M11" s="252">
        <f t="shared" si="5"/>
        <v>9.9624909850864266E-2</v>
      </c>
      <c r="N11" s="251">
        <v>9018.9830000000002</v>
      </c>
      <c r="O11" s="250">
        <v>67.576999999999998</v>
      </c>
      <c r="P11" s="250">
        <f t="shared" si="6"/>
        <v>9086.56</v>
      </c>
      <c r="Q11" s="249">
        <f t="shared" si="7"/>
        <v>7.5247068197425548E-2</v>
      </c>
    </row>
    <row r="12" spans="1:17" s="241" customFormat="1" ht="18" customHeight="1" x14ac:dyDescent="0.25">
      <c r="A12" s="255" t="s">
        <v>206</v>
      </c>
      <c r="B12" s="254">
        <v>1257.4649999999999</v>
      </c>
      <c r="C12" s="250">
        <v>9.24</v>
      </c>
      <c r="D12" s="250">
        <f t="shared" si="0"/>
        <v>1266.7049999999999</v>
      </c>
      <c r="E12" s="253">
        <f t="shared" si="1"/>
        <v>0.10381411912342446</v>
      </c>
      <c r="F12" s="251">
        <v>1343.7740000000001</v>
      </c>
      <c r="G12" s="250">
        <v>6.843</v>
      </c>
      <c r="H12" s="250">
        <f t="shared" si="2"/>
        <v>1350.6170000000002</v>
      </c>
      <c r="I12" s="252">
        <f t="shared" si="3"/>
        <v>-6.2128641946606833E-2</v>
      </c>
      <c r="J12" s="251">
        <v>12067.805999999993</v>
      </c>
      <c r="K12" s="250">
        <v>62.616</v>
      </c>
      <c r="L12" s="250">
        <f t="shared" si="4"/>
        <v>12130.421999999993</v>
      </c>
      <c r="M12" s="252">
        <f t="shared" si="5"/>
        <v>0.12369042601293903</v>
      </c>
      <c r="N12" s="251">
        <v>10477.263999999994</v>
      </c>
      <c r="O12" s="250">
        <v>23.033000000000001</v>
      </c>
      <c r="P12" s="250">
        <f t="shared" si="6"/>
        <v>10500.296999999993</v>
      </c>
      <c r="Q12" s="249">
        <f t="shared" si="7"/>
        <v>0.15524560876706639</v>
      </c>
    </row>
    <row r="13" spans="1:17" s="241" customFormat="1" ht="18" customHeight="1" x14ac:dyDescent="0.25">
      <c r="A13" s="255" t="s">
        <v>207</v>
      </c>
      <c r="B13" s="254">
        <v>665.52499999999998</v>
      </c>
      <c r="C13" s="250">
        <v>9.0269999999999992</v>
      </c>
      <c r="D13" s="250">
        <f t="shared" si="0"/>
        <v>674.55200000000002</v>
      </c>
      <c r="E13" s="253">
        <f t="shared" si="1"/>
        <v>5.5283607219474326E-2</v>
      </c>
      <c r="F13" s="251">
        <v>633.40499999999997</v>
      </c>
      <c r="G13" s="250">
        <v>1.8129999999999999</v>
      </c>
      <c r="H13" s="250">
        <f t="shared" si="2"/>
        <v>635.21799999999996</v>
      </c>
      <c r="I13" s="252">
        <f t="shared" si="3"/>
        <v>6.1922048808440655E-2</v>
      </c>
      <c r="J13" s="251">
        <v>4828.1860000000015</v>
      </c>
      <c r="K13" s="250">
        <v>22.423999999999992</v>
      </c>
      <c r="L13" s="250">
        <f t="shared" si="4"/>
        <v>4850.6100000000015</v>
      </c>
      <c r="M13" s="252">
        <f t="shared" si="5"/>
        <v>4.9460275769682434E-2</v>
      </c>
      <c r="N13" s="251">
        <v>4624.8290000000006</v>
      </c>
      <c r="O13" s="250">
        <v>46.149000000000015</v>
      </c>
      <c r="P13" s="250">
        <f t="shared" si="6"/>
        <v>4670.978000000001</v>
      </c>
      <c r="Q13" s="249">
        <f t="shared" si="7"/>
        <v>3.8457042615058556E-2</v>
      </c>
    </row>
    <row r="14" spans="1:17" s="241" customFormat="1" ht="18" customHeight="1" x14ac:dyDescent="0.25">
      <c r="A14" s="255" t="s">
        <v>214</v>
      </c>
      <c r="B14" s="254">
        <v>477.58500000000004</v>
      </c>
      <c r="C14" s="250">
        <v>52.231999999999999</v>
      </c>
      <c r="D14" s="250">
        <f t="shared" si="0"/>
        <v>529.81700000000001</v>
      </c>
      <c r="E14" s="253">
        <f t="shared" si="1"/>
        <v>4.3421700515601805E-2</v>
      </c>
      <c r="F14" s="251">
        <v>436.10400000000004</v>
      </c>
      <c r="G14" s="250">
        <v>9.16</v>
      </c>
      <c r="H14" s="250">
        <f t="shared" si="2"/>
        <v>445.26400000000007</v>
      </c>
      <c r="I14" s="252">
        <f t="shared" si="3"/>
        <v>0.18989408530669438</v>
      </c>
      <c r="J14" s="251">
        <v>3788.5690000000004</v>
      </c>
      <c r="K14" s="250">
        <v>369.54899999999998</v>
      </c>
      <c r="L14" s="250">
        <f t="shared" si="4"/>
        <v>4158.1180000000004</v>
      </c>
      <c r="M14" s="252">
        <f t="shared" si="5"/>
        <v>4.2399133915709639E-2</v>
      </c>
      <c r="N14" s="251">
        <v>3181.4609999999998</v>
      </c>
      <c r="O14" s="250">
        <v>91.293000000000035</v>
      </c>
      <c r="P14" s="250">
        <f t="shared" si="6"/>
        <v>3272.7539999999999</v>
      </c>
      <c r="Q14" s="249">
        <f t="shared" si="7"/>
        <v>0.27052567959583906</v>
      </c>
    </row>
    <row r="15" spans="1:17" s="241" customFormat="1" ht="18" customHeight="1" x14ac:dyDescent="0.25">
      <c r="A15" s="255" t="s">
        <v>215</v>
      </c>
      <c r="B15" s="254">
        <v>248.42700000000002</v>
      </c>
      <c r="C15" s="250">
        <v>29.473000000000006</v>
      </c>
      <c r="D15" s="250">
        <f t="shared" si="0"/>
        <v>277.90000000000003</v>
      </c>
      <c r="E15" s="253">
        <f t="shared" si="1"/>
        <v>2.2775582084541914E-2</v>
      </c>
      <c r="F15" s="251">
        <v>328.67499999999995</v>
      </c>
      <c r="G15" s="250">
        <v>21.764000000000003</v>
      </c>
      <c r="H15" s="250">
        <f t="shared" si="2"/>
        <v>350.43899999999996</v>
      </c>
      <c r="I15" s="252">
        <f t="shared" si="3"/>
        <v>-0.2069946552752403</v>
      </c>
      <c r="J15" s="251">
        <v>2659.9870000000001</v>
      </c>
      <c r="K15" s="250">
        <v>207.49500000000006</v>
      </c>
      <c r="L15" s="250">
        <f t="shared" si="4"/>
        <v>2867.482</v>
      </c>
      <c r="M15" s="252">
        <f t="shared" si="5"/>
        <v>2.92388896416328E-2</v>
      </c>
      <c r="N15" s="251">
        <v>1859.7080000000003</v>
      </c>
      <c r="O15" s="250">
        <v>123.69799999999996</v>
      </c>
      <c r="P15" s="250">
        <f t="shared" si="6"/>
        <v>1983.4060000000002</v>
      </c>
      <c r="Q15" s="249">
        <f t="shared" si="7"/>
        <v>0.44573627386425163</v>
      </c>
    </row>
    <row r="16" spans="1:17" s="241" customFormat="1" ht="18" customHeight="1" x14ac:dyDescent="0.25">
      <c r="A16" s="255" t="s">
        <v>213</v>
      </c>
      <c r="B16" s="254">
        <v>260.68399999999997</v>
      </c>
      <c r="C16" s="250">
        <v>4.5</v>
      </c>
      <c r="D16" s="250">
        <f t="shared" si="0"/>
        <v>265.18399999999997</v>
      </c>
      <c r="E16" s="253">
        <f t="shared" si="1"/>
        <v>2.1733429145401804E-2</v>
      </c>
      <c r="F16" s="251">
        <v>135.108</v>
      </c>
      <c r="G16" s="250">
        <v>0.27</v>
      </c>
      <c r="H16" s="250">
        <f t="shared" si="2"/>
        <v>135.37800000000001</v>
      </c>
      <c r="I16" s="252">
        <f t="shared" si="3"/>
        <v>0.95884117064811081</v>
      </c>
      <c r="J16" s="251">
        <v>1492.5210000000004</v>
      </c>
      <c r="K16" s="250">
        <v>23.085999999999999</v>
      </c>
      <c r="L16" s="250">
        <f t="shared" si="4"/>
        <v>1515.6070000000004</v>
      </c>
      <c r="M16" s="252">
        <f t="shared" si="5"/>
        <v>1.5454208888873992E-2</v>
      </c>
      <c r="N16" s="251">
        <v>1196.1389999999999</v>
      </c>
      <c r="O16" s="250">
        <v>5.84</v>
      </c>
      <c r="P16" s="250">
        <f t="shared" si="6"/>
        <v>1201.9789999999998</v>
      </c>
      <c r="Q16" s="249">
        <f t="shared" si="7"/>
        <v>0.2609263556185264</v>
      </c>
    </row>
    <row r="17" spans="1:17" s="241" customFormat="1" ht="18" customHeight="1" x14ac:dyDescent="0.25">
      <c r="A17" s="255" t="s">
        <v>211</v>
      </c>
      <c r="B17" s="254">
        <v>256.90499999999997</v>
      </c>
      <c r="C17" s="250">
        <v>6.05</v>
      </c>
      <c r="D17" s="250">
        <f t="shared" ref="D17:D33" si="8">C17+B17</f>
        <v>262.95499999999998</v>
      </c>
      <c r="E17" s="253">
        <f t="shared" ref="E17:E33" si="9">D17/$D$8</f>
        <v>2.1550749143723347E-2</v>
      </c>
      <c r="F17" s="251">
        <v>240.601</v>
      </c>
      <c r="G17" s="250">
        <v>0.4</v>
      </c>
      <c r="H17" s="250">
        <f t="shared" ref="H17:H33" si="10">G17+F17</f>
        <v>241.001</v>
      </c>
      <c r="I17" s="252">
        <f t="shared" ref="I17:I33" si="11">(D17/H17-1)</f>
        <v>9.1095057696855886E-2</v>
      </c>
      <c r="J17" s="251">
        <v>2179.0840000000003</v>
      </c>
      <c r="K17" s="250">
        <v>36.765000000000001</v>
      </c>
      <c r="L17" s="250">
        <f t="shared" ref="L17:L33" si="12">K17+J17</f>
        <v>2215.8490000000002</v>
      </c>
      <c r="M17" s="252">
        <f t="shared" ref="M17:M33" si="13">(L17/$L$8)</f>
        <v>2.2594375264961525E-2</v>
      </c>
      <c r="N17" s="251">
        <v>1964.4849999999992</v>
      </c>
      <c r="O17" s="250">
        <v>12.155000000000001</v>
      </c>
      <c r="P17" s="250">
        <f t="shared" ref="P17:P33" si="14">O17+N17</f>
        <v>1976.6399999999992</v>
      </c>
      <c r="Q17" s="249">
        <f t="shared" ref="Q17:Q33" si="15">(L17/P17-1)</f>
        <v>0.12101799012465642</v>
      </c>
    </row>
    <row r="18" spans="1:17" s="241" customFormat="1" ht="18" customHeight="1" x14ac:dyDescent="0.25">
      <c r="A18" s="255" t="s">
        <v>209</v>
      </c>
      <c r="B18" s="254">
        <v>199.20699999999999</v>
      </c>
      <c r="C18" s="250">
        <v>3.83</v>
      </c>
      <c r="D18" s="250">
        <f t="shared" si="8"/>
        <v>203.03700000000001</v>
      </c>
      <c r="E18" s="253">
        <f t="shared" si="9"/>
        <v>1.6640107447639926E-2</v>
      </c>
      <c r="F18" s="251">
        <v>139.53200000000004</v>
      </c>
      <c r="G18" s="250">
        <v>0.82000000000000006</v>
      </c>
      <c r="H18" s="250">
        <f t="shared" si="10"/>
        <v>140.35200000000003</v>
      </c>
      <c r="I18" s="252">
        <f t="shared" si="11"/>
        <v>0.44662705198358377</v>
      </c>
      <c r="J18" s="251">
        <v>1618.2620000000002</v>
      </c>
      <c r="K18" s="250">
        <v>28.898</v>
      </c>
      <c r="L18" s="250">
        <f t="shared" si="12"/>
        <v>1647.16</v>
      </c>
      <c r="M18" s="252">
        <f t="shared" si="13"/>
        <v>1.6795617012456184E-2</v>
      </c>
      <c r="N18" s="251">
        <v>1253.1230000000003</v>
      </c>
      <c r="O18" s="250">
        <v>39.139000000000024</v>
      </c>
      <c r="P18" s="250">
        <f t="shared" si="14"/>
        <v>1292.2620000000004</v>
      </c>
      <c r="Q18" s="249">
        <f t="shared" si="15"/>
        <v>0.27463316262491633</v>
      </c>
    </row>
    <row r="19" spans="1:17" s="241" customFormat="1" ht="18" customHeight="1" x14ac:dyDescent="0.25">
      <c r="A19" s="255" t="s">
        <v>212</v>
      </c>
      <c r="B19" s="254">
        <v>156.12700000000001</v>
      </c>
      <c r="C19" s="250">
        <v>0</v>
      </c>
      <c r="D19" s="250">
        <f t="shared" si="8"/>
        <v>156.12700000000001</v>
      </c>
      <c r="E19" s="253">
        <f t="shared" si="9"/>
        <v>1.2795549852872526E-2</v>
      </c>
      <c r="F19" s="251">
        <v>122.366</v>
      </c>
      <c r="G19" s="250">
        <v>0.01</v>
      </c>
      <c r="H19" s="250">
        <f t="shared" si="10"/>
        <v>122.376</v>
      </c>
      <c r="I19" s="252">
        <f t="shared" si="11"/>
        <v>0.27579754200169981</v>
      </c>
      <c r="J19" s="251">
        <v>1185.202</v>
      </c>
      <c r="K19" s="250">
        <v>5.3420000000000005</v>
      </c>
      <c r="L19" s="250">
        <f t="shared" si="12"/>
        <v>1190.5440000000001</v>
      </c>
      <c r="M19" s="252">
        <f t="shared" si="13"/>
        <v>1.2139634923430412E-2</v>
      </c>
      <c r="N19" s="251">
        <v>1074.7179999999998</v>
      </c>
      <c r="O19" s="250">
        <v>1.641</v>
      </c>
      <c r="P19" s="250">
        <f t="shared" si="14"/>
        <v>1076.3589999999999</v>
      </c>
      <c r="Q19" s="249">
        <f t="shared" si="15"/>
        <v>0.10608449411395293</v>
      </c>
    </row>
    <row r="20" spans="1:17" s="241" customFormat="1" ht="18" customHeight="1" x14ac:dyDescent="0.25">
      <c r="A20" s="255" t="s">
        <v>236</v>
      </c>
      <c r="B20" s="254">
        <v>125.60899999999999</v>
      </c>
      <c r="C20" s="250">
        <v>21.626999999999999</v>
      </c>
      <c r="D20" s="250">
        <f t="shared" si="8"/>
        <v>147.23599999999999</v>
      </c>
      <c r="E20" s="253">
        <f t="shared" si="9"/>
        <v>1.2066878747029912E-2</v>
      </c>
      <c r="F20" s="251">
        <v>125.89899999999999</v>
      </c>
      <c r="G20" s="250">
        <v>4.1970000000000001</v>
      </c>
      <c r="H20" s="250">
        <f t="shared" si="10"/>
        <v>130.09599999999998</v>
      </c>
      <c r="I20" s="252">
        <f t="shared" si="11"/>
        <v>0.13174886237855143</v>
      </c>
      <c r="J20" s="251">
        <v>1142.0909999999997</v>
      </c>
      <c r="K20" s="250">
        <v>56.274999999999999</v>
      </c>
      <c r="L20" s="250">
        <f t="shared" si="12"/>
        <v>1198.3659999999998</v>
      </c>
      <c r="M20" s="252">
        <f t="shared" si="13"/>
        <v>1.2219393608847388E-2</v>
      </c>
      <c r="N20" s="251">
        <v>826.29899999999998</v>
      </c>
      <c r="O20" s="250">
        <v>20.058</v>
      </c>
      <c r="P20" s="250">
        <f t="shared" si="14"/>
        <v>846.35699999999997</v>
      </c>
      <c r="Q20" s="249">
        <f t="shared" si="15"/>
        <v>0.41591077996637327</v>
      </c>
    </row>
    <row r="21" spans="1:17" s="241" customFormat="1" ht="18" customHeight="1" x14ac:dyDescent="0.25">
      <c r="A21" s="255" t="s">
        <v>210</v>
      </c>
      <c r="B21" s="254">
        <v>140.464</v>
      </c>
      <c r="C21" s="250">
        <v>0</v>
      </c>
      <c r="D21" s="250">
        <f t="shared" si="8"/>
        <v>140.464</v>
      </c>
      <c r="E21" s="253">
        <f t="shared" si="9"/>
        <v>1.1511872479032367E-2</v>
      </c>
      <c r="F21" s="251">
        <v>142.339</v>
      </c>
      <c r="G21" s="250">
        <v>0.1</v>
      </c>
      <c r="H21" s="250">
        <f t="shared" si="10"/>
        <v>142.43899999999999</v>
      </c>
      <c r="I21" s="252">
        <f t="shared" si="11"/>
        <v>-1.3865584566024713E-2</v>
      </c>
      <c r="J21" s="251">
        <v>1603.3140000000005</v>
      </c>
      <c r="K21" s="250">
        <v>16.651</v>
      </c>
      <c r="L21" s="250">
        <f t="shared" si="12"/>
        <v>1619.9650000000006</v>
      </c>
      <c r="M21" s="252">
        <f t="shared" si="13"/>
        <v>1.651831741517739E-2</v>
      </c>
      <c r="N21" s="251">
        <v>1557.3029999999999</v>
      </c>
      <c r="O21" s="250">
        <v>43.319000000000003</v>
      </c>
      <c r="P21" s="250">
        <f t="shared" si="14"/>
        <v>1600.6219999999998</v>
      </c>
      <c r="Q21" s="249">
        <f t="shared" si="15"/>
        <v>1.2084677081784845E-2</v>
      </c>
    </row>
    <row r="22" spans="1:17" s="241" customFormat="1" ht="18" customHeight="1" x14ac:dyDescent="0.25">
      <c r="A22" s="255" t="s">
        <v>226</v>
      </c>
      <c r="B22" s="254">
        <v>72.442999999999998</v>
      </c>
      <c r="C22" s="250">
        <v>67.26100000000001</v>
      </c>
      <c r="D22" s="250">
        <f t="shared" si="8"/>
        <v>139.70400000000001</v>
      </c>
      <c r="E22" s="253">
        <f t="shared" si="9"/>
        <v>1.1449585892547114E-2</v>
      </c>
      <c r="F22" s="251">
        <v>85.162000000000006</v>
      </c>
      <c r="G22" s="250">
        <v>32.160000000000004</v>
      </c>
      <c r="H22" s="250">
        <f t="shared" si="10"/>
        <v>117.322</v>
      </c>
      <c r="I22" s="252">
        <f t="shared" si="11"/>
        <v>0.19077410886278789</v>
      </c>
      <c r="J22" s="251">
        <v>724.49699999999984</v>
      </c>
      <c r="K22" s="250">
        <v>364.42500000000001</v>
      </c>
      <c r="L22" s="250">
        <f t="shared" si="12"/>
        <v>1088.9219999999998</v>
      </c>
      <c r="M22" s="252">
        <f t="shared" si="13"/>
        <v>1.1103424602611652E-2</v>
      </c>
      <c r="N22" s="251">
        <v>659.97199999999987</v>
      </c>
      <c r="O22" s="250">
        <v>154.38900000000001</v>
      </c>
      <c r="P22" s="250">
        <f t="shared" si="14"/>
        <v>814.36099999999988</v>
      </c>
      <c r="Q22" s="249">
        <f t="shared" si="15"/>
        <v>0.33714900394296876</v>
      </c>
    </row>
    <row r="23" spans="1:17" s="241" customFormat="1" ht="18" customHeight="1" x14ac:dyDescent="0.25">
      <c r="A23" s="255" t="s">
        <v>225</v>
      </c>
      <c r="B23" s="254">
        <v>88.753</v>
      </c>
      <c r="C23" s="250">
        <v>0</v>
      </c>
      <c r="D23" s="250">
        <f t="shared" si="8"/>
        <v>88.753</v>
      </c>
      <c r="E23" s="253">
        <f t="shared" si="9"/>
        <v>7.2738439609548334E-3</v>
      </c>
      <c r="F23" s="251">
        <v>56.68</v>
      </c>
      <c r="G23" s="250"/>
      <c r="H23" s="250">
        <f t="shared" si="10"/>
        <v>56.68</v>
      </c>
      <c r="I23" s="252">
        <f t="shared" si="11"/>
        <v>0.56586097388849677</v>
      </c>
      <c r="J23" s="251">
        <v>513.23199999999997</v>
      </c>
      <c r="K23" s="250">
        <v>6.7450000000000001</v>
      </c>
      <c r="L23" s="250">
        <f t="shared" si="12"/>
        <v>519.97699999999998</v>
      </c>
      <c r="M23" s="252">
        <f t="shared" si="13"/>
        <v>5.3020559916983952E-3</v>
      </c>
      <c r="N23" s="251">
        <v>474.065</v>
      </c>
      <c r="O23" s="250">
        <v>2.2570000000000001</v>
      </c>
      <c r="P23" s="250">
        <f t="shared" si="14"/>
        <v>476.322</v>
      </c>
      <c r="Q23" s="249">
        <f t="shared" si="15"/>
        <v>9.1650186218566354E-2</v>
      </c>
    </row>
    <row r="24" spans="1:17" s="241" customFormat="1" ht="18" customHeight="1" x14ac:dyDescent="0.25">
      <c r="A24" s="255" t="s">
        <v>221</v>
      </c>
      <c r="B24" s="254">
        <v>65.076999999999998</v>
      </c>
      <c r="C24" s="250">
        <v>17.457000000000001</v>
      </c>
      <c r="D24" s="250">
        <f t="shared" si="8"/>
        <v>82.533999999999992</v>
      </c>
      <c r="E24" s="253">
        <f t="shared" si="9"/>
        <v>6.7641593802287943E-3</v>
      </c>
      <c r="F24" s="251">
        <v>36.685000000000002</v>
      </c>
      <c r="G24" s="250">
        <v>20.862000000000002</v>
      </c>
      <c r="H24" s="250">
        <f t="shared" si="10"/>
        <v>57.547000000000004</v>
      </c>
      <c r="I24" s="252">
        <f t="shared" si="11"/>
        <v>0.43420160911950201</v>
      </c>
      <c r="J24" s="251">
        <v>463.71900000000005</v>
      </c>
      <c r="K24" s="250">
        <v>111.28600000000002</v>
      </c>
      <c r="L24" s="250">
        <f t="shared" si="12"/>
        <v>575.00500000000011</v>
      </c>
      <c r="M24" s="252">
        <f t="shared" si="13"/>
        <v>5.8631606888507309E-3</v>
      </c>
      <c r="N24" s="251">
        <v>239.63200000000003</v>
      </c>
      <c r="O24" s="250">
        <v>66.677000000000021</v>
      </c>
      <c r="P24" s="250">
        <f t="shared" si="14"/>
        <v>306.30900000000008</v>
      </c>
      <c r="Q24" s="249">
        <f t="shared" si="15"/>
        <v>0.8772056975146012</v>
      </c>
    </row>
    <row r="25" spans="1:17" s="241" customFormat="1" ht="18" customHeight="1" x14ac:dyDescent="0.25">
      <c r="A25" s="255" t="s">
        <v>217</v>
      </c>
      <c r="B25" s="254">
        <v>77.959000000000003</v>
      </c>
      <c r="C25" s="250">
        <v>0.11</v>
      </c>
      <c r="D25" s="250">
        <f t="shared" si="8"/>
        <v>78.069000000000003</v>
      </c>
      <c r="E25" s="253">
        <f t="shared" si="9"/>
        <v>6.3982256846279329E-3</v>
      </c>
      <c r="F25" s="251">
        <v>155.91200000000001</v>
      </c>
      <c r="G25" s="250">
        <v>0.11</v>
      </c>
      <c r="H25" s="250">
        <f t="shared" si="10"/>
        <v>156.02200000000002</v>
      </c>
      <c r="I25" s="252">
        <f t="shared" si="11"/>
        <v>-0.49962825755342199</v>
      </c>
      <c r="J25" s="251">
        <v>561.85899999999992</v>
      </c>
      <c r="K25" s="250">
        <v>10.236999999999995</v>
      </c>
      <c r="L25" s="250">
        <f t="shared" si="12"/>
        <v>572.09599999999989</v>
      </c>
      <c r="M25" s="252">
        <f t="shared" si="13"/>
        <v>5.8334984520982368E-3</v>
      </c>
      <c r="N25" s="251">
        <v>838.49400000000003</v>
      </c>
      <c r="O25" s="250">
        <v>7.1010000000000009</v>
      </c>
      <c r="P25" s="250">
        <f t="shared" si="14"/>
        <v>845.59500000000003</v>
      </c>
      <c r="Q25" s="249">
        <f t="shared" si="15"/>
        <v>-0.32343970813450895</v>
      </c>
    </row>
    <row r="26" spans="1:17" s="241" customFormat="1" ht="18" customHeight="1" x14ac:dyDescent="0.25">
      <c r="A26" s="255" t="s">
        <v>216</v>
      </c>
      <c r="B26" s="254">
        <v>63.783999999999999</v>
      </c>
      <c r="C26" s="250">
        <v>0.7</v>
      </c>
      <c r="D26" s="250">
        <f t="shared" si="8"/>
        <v>64.483999999999995</v>
      </c>
      <c r="E26" s="253">
        <f t="shared" si="9"/>
        <v>5.2848529512040318E-3</v>
      </c>
      <c r="F26" s="251">
        <v>44.387999999999998</v>
      </c>
      <c r="G26" s="250">
        <v>15.815</v>
      </c>
      <c r="H26" s="250">
        <f t="shared" si="10"/>
        <v>60.202999999999996</v>
      </c>
      <c r="I26" s="252">
        <f t="shared" si="11"/>
        <v>7.1109413152168566E-2</v>
      </c>
      <c r="J26" s="251">
        <v>499.86899999999986</v>
      </c>
      <c r="K26" s="250">
        <v>3.3620000000000001</v>
      </c>
      <c r="L26" s="250">
        <f t="shared" si="12"/>
        <v>503.23099999999988</v>
      </c>
      <c r="M26" s="252">
        <f t="shared" si="13"/>
        <v>5.1313018436553439E-3</v>
      </c>
      <c r="N26" s="251">
        <v>385.48500000000001</v>
      </c>
      <c r="O26" s="250">
        <v>25.574999999999996</v>
      </c>
      <c r="P26" s="250">
        <f t="shared" si="14"/>
        <v>411.06</v>
      </c>
      <c r="Q26" s="249">
        <f t="shared" si="15"/>
        <v>0.2242276066754243</v>
      </c>
    </row>
    <row r="27" spans="1:17" s="241" customFormat="1" ht="18" customHeight="1" x14ac:dyDescent="0.25">
      <c r="A27" s="255" t="s">
        <v>222</v>
      </c>
      <c r="B27" s="254">
        <v>61.480999999999995</v>
      </c>
      <c r="C27" s="250">
        <v>0.1</v>
      </c>
      <c r="D27" s="250">
        <f t="shared" si="8"/>
        <v>61.580999999999996</v>
      </c>
      <c r="E27" s="253">
        <f t="shared" si="9"/>
        <v>5.0469345820373344E-3</v>
      </c>
      <c r="F27" s="251">
        <v>18.665999999999997</v>
      </c>
      <c r="G27" s="250"/>
      <c r="H27" s="250">
        <f t="shared" si="10"/>
        <v>18.665999999999997</v>
      </c>
      <c r="I27" s="252">
        <f t="shared" si="11"/>
        <v>2.2990999678559954</v>
      </c>
      <c r="J27" s="251">
        <v>266.11599999999999</v>
      </c>
      <c r="K27" s="250">
        <v>9.2270000000000021</v>
      </c>
      <c r="L27" s="250">
        <f t="shared" si="12"/>
        <v>275.34299999999996</v>
      </c>
      <c r="M27" s="252">
        <f t="shared" si="13"/>
        <v>2.8075934184054506E-3</v>
      </c>
      <c r="N27" s="251">
        <v>209.60199999999998</v>
      </c>
      <c r="O27" s="250">
        <v>1.591</v>
      </c>
      <c r="P27" s="250">
        <f t="shared" si="14"/>
        <v>211.19299999999998</v>
      </c>
      <c r="Q27" s="249">
        <f t="shared" si="15"/>
        <v>0.30375059779443436</v>
      </c>
    </row>
    <row r="28" spans="1:17" s="241" customFormat="1" ht="18" customHeight="1" x14ac:dyDescent="0.25">
      <c r="A28" s="255" t="s">
        <v>233</v>
      </c>
      <c r="B28" s="254">
        <v>33.460999999999999</v>
      </c>
      <c r="C28" s="250">
        <v>25.613</v>
      </c>
      <c r="D28" s="250">
        <f t="shared" si="8"/>
        <v>59.073999999999998</v>
      </c>
      <c r="E28" s="253">
        <f t="shared" si="9"/>
        <v>4.8414708026708487E-3</v>
      </c>
      <c r="F28" s="251">
        <v>39.103999999999999</v>
      </c>
      <c r="G28" s="250">
        <v>24.042999999999999</v>
      </c>
      <c r="H28" s="250">
        <f t="shared" si="10"/>
        <v>63.146999999999998</v>
      </c>
      <c r="I28" s="252">
        <f t="shared" si="11"/>
        <v>-6.4500292967203499E-2</v>
      </c>
      <c r="J28" s="251">
        <v>386.42800000000011</v>
      </c>
      <c r="K28" s="250">
        <v>230.57899999999998</v>
      </c>
      <c r="L28" s="250">
        <f t="shared" si="12"/>
        <v>617.00700000000006</v>
      </c>
      <c r="M28" s="252">
        <f t="shared" si="13"/>
        <v>6.2914430085750954E-3</v>
      </c>
      <c r="N28" s="251">
        <v>440.48699999999985</v>
      </c>
      <c r="O28" s="250">
        <v>317.83799999999991</v>
      </c>
      <c r="P28" s="250">
        <f t="shared" si="14"/>
        <v>758.32499999999982</v>
      </c>
      <c r="Q28" s="249">
        <f t="shared" si="15"/>
        <v>-0.18635545445554325</v>
      </c>
    </row>
    <row r="29" spans="1:17" s="241" customFormat="1" ht="18" customHeight="1" x14ac:dyDescent="0.25">
      <c r="A29" s="255" t="s">
        <v>220</v>
      </c>
      <c r="B29" s="254">
        <v>50.869</v>
      </c>
      <c r="C29" s="250">
        <v>6.1820000000000004</v>
      </c>
      <c r="D29" s="250">
        <f t="shared" si="8"/>
        <v>57.051000000000002</v>
      </c>
      <c r="E29" s="253">
        <f t="shared" si="9"/>
        <v>4.6756737441712871E-3</v>
      </c>
      <c r="F29" s="251">
        <v>42.149000000000001</v>
      </c>
      <c r="G29" s="250">
        <v>1.8300000000000003</v>
      </c>
      <c r="H29" s="250">
        <f t="shared" si="10"/>
        <v>43.978999999999999</v>
      </c>
      <c r="I29" s="252">
        <f t="shared" si="11"/>
        <v>0.29723277018577066</v>
      </c>
      <c r="J29" s="251">
        <v>416.267</v>
      </c>
      <c r="K29" s="250">
        <v>42.510000000000012</v>
      </c>
      <c r="L29" s="250">
        <f t="shared" si="12"/>
        <v>458.77699999999999</v>
      </c>
      <c r="M29" s="252">
        <f t="shared" si="13"/>
        <v>4.6780171848051257E-3</v>
      </c>
      <c r="N29" s="251">
        <v>342.44499999999999</v>
      </c>
      <c r="O29" s="250">
        <v>39.46200000000001</v>
      </c>
      <c r="P29" s="250">
        <f t="shared" si="14"/>
        <v>381.90699999999998</v>
      </c>
      <c r="Q29" s="249">
        <f t="shared" si="15"/>
        <v>0.20127936906105415</v>
      </c>
    </row>
    <row r="30" spans="1:17" s="241" customFormat="1" ht="18" customHeight="1" x14ac:dyDescent="0.25">
      <c r="A30" s="255" t="s">
        <v>229</v>
      </c>
      <c r="B30" s="254">
        <v>54.062000000000005</v>
      </c>
      <c r="C30" s="250">
        <v>0</v>
      </c>
      <c r="D30" s="250">
        <f t="shared" si="8"/>
        <v>54.062000000000005</v>
      </c>
      <c r="E30" s="253">
        <f t="shared" si="9"/>
        <v>4.4307071560075739E-3</v>
      </c>
      <c r="F30" s="251">
        <v>77.195000000000007</v>
      </c>
      <c r="G30" s="250"/>
      <c r="H30" s="250">
        <f t="shared" si="10"/>
        <v>77.195000000000007</v>
      </c>
      <c r="I30" s="252">
        <f t="shared" si="11"/>
        <v>-0.29966966772459358</v>
      </c>
      <c r="J30" s="251">
        <v>701.78899999999999</v>
      </c>
      <c r="K30" s="250">
        <v>0.13600000000000001</v>
      </c>
      <c r="L30" s="250">
        <f t="shared" si="12"/>
        <v>701.92499999999995</v>
      </c>
      <c r="M30" s="252">
        <f t="shared" si="13"/>
        <v>7.1573274432770988E-3</v>
      </c>
      <c r="N30" s="251">
        <v>459.95700000000011</v>
      </c>
      <c r="O30" s="250">
        <v>633.25299999999993</v>
      </c>
      <c r="P30" s="250">
        <f t="shared" si="14"/>
        <v>1093.21</v>
      </c>
      <c r="Q30" s="249">
        <f t="shared" si="15"/>
        <v>-0.35792299741129341</v>
      </c>
    </row>
    <row r="31" spans="1:17" s="241" customFormat="1" ht="18" customHeight="1" x14ac:dyDescent="0.25">
      <c r="A31" s="255" t="s">
        <v>245</v>
      </c>
      <c r="B31" s="254">
        <v>41.423999999999999</v>
      </c>
      <c r="C31" s="250">
        <v>0.158</v>
      </c>
      <c r="D31" s="250">
        <f t="shared" si="8"/>
        <v>41.582000000000001</v>
      </c>
      <c r="E31" s="253">
        <f t="shared" si="9"/>
        <v>3.4078958410918379E-3</v>
      </c>
      <c r="F31" s="251">
        <v>56.787999999999997</v>
      </c>
      <c r="G31" s="250">
        <v>0.10199999999999999</v>
      </c>
      <c r="H31" s="250">
        <f t="shared" si="10"/>
        <v>56.889999999999993</v>
      </c>
      <c r="I31" s="252">
        <f t="shared" si="11"/>
        <v>-0.26908068201792923</v>
      </c>
      <c r="J31" s="251">
        <v>316.053</v>
      </c>
      <c r="K31" s="250">
        <v>12.462999999999999</v>
      </c>
      <c r="L31" s="250">
        <f t="shared" si="12"/>
        <v>328.51600000000002</v>
      </c>
      <c r="M31" s="252">
        <f t="shared" si="13"/>
        <v>3.3497832138129E-3</v>
      </c>
      <c r="N31" s="251">
        <v>353.71900000000016</v>
      </c>
      <c r="O31" s="250">
        <v>4.3590000000000009</v>
      </c>
      <c r="P31" s="250">
        <f t="shared" si="14"/>
        <v>358.07800000000015</v>
      </c>
      <c r="Q31" s="249">
        <f t="shared" si="15"/>
        <v>-8.2557431621043786E-2</v>
      </c>
    </row>
    <row r="32" spans="1:17" s="241" customFormat="1" ht="18" customHeight="1" x14ac:dyDescent="0.25">
      <c r="A32" s="255" t="s">
        <v>218</v>
      </c>
      <c r="B32" s="254">
        <v>26.018999999999998</v>
      </c>
      <c r="C32" s="250">
        <v>11.456</v>
      </c>
      <c r="D32" s="250">
        <f t="shared" si="8"/>
        <v>37.474999999999994</v>
      </c>
      <c r="E32" s="253">
        <f t="shared" si="9"/>
        <v>3.0713024059669234E-3</v>
      </c>
      <c r="F32" s="251">
        <v>36.476999999999997</v>
      </c>
      <c r="G32" s="250">
        <v>17.096</v>
      </c>
      <c r="H32" s="250">
        <f t="shared" si="10"/>
        <v>53.572999999999993</v>
      </c>
      <c r="I32" s="252">
        <f t="shared" si="11"/>
        <v>-0.30048718570921917</v>
      </c>
      <c r="J32" s="251">
        <v>311.95999999999992</v>
      </c>
      <c r="K32" s="250">
        <v>91.029000000000011</v>
      </c>
      <c r="L32" s="250">
        <f t="shared" si="12"/>
        <v>402.98899999999992</v>
      </c>
      <c r="M32" s="252">
        <f t="shared" si="13"/>
        <v>4.1091629861292793E-3</v>
      </c>
      <c r="N32" s="251">
        <v>329.99999999999994</v>
      </c>
      <c r="O32" s="250">
        <v>71.406000000000006</v>
      </c>
      <c r="P32" s="250">
        <f t="shared" si="14"/>
        <v>401.40599999999995</v>
      </c>
      <c r="Q32" s="249">
        <f t="shared" si="15"/>
        <v>3.9436381120361297E-3</v>
      </c>
    </row>
    <row r="33" spans="1:17" s="241" customFormat="1" ht="18" customHeight="1" x14ac:dyDescent="0.25">
      <c r="A33" s="255" t="s">
        <v>223</v>
      </c>
      <c r="B33" s="254">
        <v>35.097000000000001</v>
      </c>
      <c r="C33" s="250">
        <v>0</v>
      </c>
      <c r="D33" s="250">
        <f t="shared" si="8"/>
        <v>35.097000000000001</v>
      </c>
      <c r="E33" s="253">
        <f t="shared" si="9"/>
        <v>2.8764109550959605E-3</v>
      </c>
      <c r="F33" s="251">
        <v>15.45</v>
      </c>
      <c r="G33" s="250">
        <v>9.1999999999999998E-2</v>
      </c>
      <c r="H33" s="250">
        <f t="shared" si="10"/>
        <v>15.542</v>
      </c>
      <c r="I33" s="252">
        <f t="shared" si="11"/>
        <v>1.2582035774031657</v>
      </c>
      <c r="J33" s="251">
        <v>203.178</v>
      </c>
      <c r="K33" s="250">
        <v>27.639000000000003</v>
      </c>
      <c r="L33" s="250">
        <f t="shared" si="12"/>
        <v>230.81700000000001</v>
      </c>
      <c r="M33" s="252">
        <f t="shared" si="13"/>
        <v>2.3535745962530046E-3</v>
      </c>
      <c r="N33" s="251">
        <v>150.57599999999999</v>
      </c>
      <c r="O33" s="250">
        <v>9.7370000000000001</v>
      </c>
      <c r="P33" s="250">
        <f t="shared" si="14"/>
        <v>160.31299999999999</v>
      </c>
      <c r="Q33" s="249">
        <f t="shared" si="15"/>
        <v>0.4397896614747403</v>
      </c>
    </row>
    <row r="34" spans="1:17" s="241" customFormat="1" ht="18" customHeight="1" x14ac:dyDescent="0.25">
      <c r="A34" s="255" t="s">
        <v>242</v>
      </c>
      <c r="B34" s="254">
        <v>34.519999999999996</v>
      </c>
      <c r="C34" s="250">
        <v>0</v>
      </c>
      <c r="D34" s="250">
        <f>C34+B34</f>
        <v>34.519999999999996</v>
      </c>
      <c r="E34" s="253">
        <f>D34/$D$8</f>
        <v>2.8291223229880771E-3</v>
      </c>
      <c r="F34" s="251">
        <v>49.638999999999996</v>
      </c>
      <c r="G34" s="250">
        <v>7.0000000000000007E-2</v>
      </c>
      <c r="H34" s="250">
        <f>G34+F34</f>
        <v>49.708999999999996</v>
      </c>
      <c r="I34" s="252">
        <f>(D34/H34-1)</f>
        <v>-0.30555834959464079</v>
      </c>
      <c r="J34" s="251">
        <v>387.90099999999995</v>
      </c>
      <c r="K34" s="250">
        <v>0.14000000000000001</v>
      </c>
      <c r="L34" s="250">
        <f>K34+J34</f>
        <v>388.04099999999994</v>
      </c>
      <c r="M34" s="252">
        <f>(L34/$L$8)</f>
        <v>3.9567425272168518E-3</v>
      </c>
      <c r="N34" s="251">
        <v>419.84699999999992</v>
      </c>
      <c r="O34" s="250">
        <v>0.193</v>
      </c>
      <c r="P34" s="250">
        <f>O34+N34</f>
        <v>420.03999999999991</v>
      </c>
      <c r="Q34" s="249">
        <f>(L34/P34-1)</f>
        <v>-7.618083992000757E-2</v>
      </c>
    </row>
    <row r="35" spans="1:17" s="241" customFormat="1" ht="18" customHeight="1" x14ac:dyDescent="0.25">
      <c r="A35" s="255" t="s">
        <v>224</v>
      </c>
      <c r="B35" s="254">
        <v>31.686</v>
      </c>
      <c r="C35" s="250">
        <v>2.1739999999999999</v>
      </c>
      <c r="D35" s="250">
        <f>C35+B35</f>
        <v>33.86</v>
      </c>
      <c r="E35" s="253">
        <f>D35/$D$8</f>
        <v>2.7750313399877262E-3</v>
      </c>
      <c r="F35" s="251">
        <v>40.121000000000002</v>
      </c>
      <c r="G35" s="250">
        <v>0.29500000000000004</v>
      </c>
      <c r="H35" s="250">
        <f>G35+F35</f>
        <v>40.416000000000004</v>
      </c>
      <c r="I35" s="252">
        <f>(D35/H35-1)</f>
        <v>-0.16221298495645298</v>
      </c>
      <c r="J35" s="251">
        <v>292.34100000000007</v>
      </c>
      <c r="K35" s="250">
        <v>9.8669999999999991</v>
      </c>
      <c r="L35" s="250">
        <f>K35+J35</f>
        <v>302.20800000000008</v>
      </c>
      <c r="M35" s="252">
        <f>(L35/$L$8)</f>
        <v>3.0815281005490418E-3</v>
      </c>
      <c r="N35" s="251">
        <v>282.56100000000009</v>
      </c>
      <c r="O35" s="250">
        <v>6.7299999999999986</v>
      </c>
      <c r="P35" s="250">
        <f>O35+N35</f>
        <v>289.29100000000011</v>
      </c>
      <c r="Q35" s="249">
        <f>(L35/P35-1)</f>
        <v>4.4650542187624209E-2</v>
      </c>
    </row>
    <row r="36" spans="1:17" s="241" customFormat="1" ht="18" customHeight="1" x14ac:dyDescent="0.25">
      <c r="A36" s="255" t="s">
        <v>227</v>
      </c>
      <c r="B36" s="254">
        <v>26.896000000000001</v>
      </c>
      <c r="C36" s="250">
        <v>5.3490000000000002</v>
      </c>
      <c r="D36" s="250">
        <f>C36+B36</f>
        <v>32.245000000000005</v>
      </c>
      <c r="E36" s="253">
        <f>D36/$D$8</f>
        <v>2.6426723437065636E-3</v>
      </c>
      <c r="F36" s="251">
        <v>56.435000000000002</v>
      </c>
      <c r="G36" s="250">
        <v>28.361999999999998</v>
      </c>
      <c r="H36" s="250">
        <f>G36+F36</f>
        <v>84.796999999999997</v>
      </c>
      <c r="I36" s="252">
        <f>(D36/H36-1)</f>
        <v>-0.61973890585751845</v>
      </c>
      <c r="J36" s="251">
        <v>253.80300000000003</v>
      </c>
      <c r="K36" s="250">
        <v>139.58800000000002</v>
      </c>
      <c r="L36" s="250">
        <f>K36+J36</f>
        <v>393.39100000000008</v>
      </c>
      <c r="M36" s="252">
        <f>(L36/$L$8)</f>
        <v>4.0112949392573588E-3</v>
      </c>
      <c r="N36" s="251">
        <v>292.63499999999999</v>
      </c>
      <c r="O36" s="250">
        <v>157.66499999999999</v>
      </c>
      <c r="P36" s="250">
        <f>O36+N36</f>
        <v>450.29999999999995</v>
      </c>
      <c r="Q36" s="249">
        <f>(L36/P36-1)</f>
        <v>-0.12638019098378828</v>
      </c>
    </row>
    <row r="37" spans="1:17" s="241" customFormat="1" ht="18" customHeight="1" x14ac:dyDescent="0.25">
      <c r="A37" s="255" t="s">
        <v>241</v>
      </c>
      <c r="B37" s="254">
        <v>0</v>
      </c>
      <c r="C37" s="250">
        <v>29.746000000000002</v>
      </c>
      <c r="D37" s="250">
        <f>C37+B37</f>
        <v>29.746000000000002</v>
      </c>
      <c r="E37" s="253">
        <f>D37/$D$8</f>
        <v>2.4378642126188692E-3</v>
      </c>
      <c r="F37" s="251"/>
      <c r="G37" s="250">
        <v>28.791</v>
      </c>
      <c r="H37" s="250">
        <f>G37+F37</f>
        <v>28.791</v>
      </c>
      <c r="I37" s="252">
        <f>(D37/H37-1)</f>
        <v>3.317008787468323E-2</v>
      </c>
      <c r="J37" s="251"/>
      <c r="K37" s="250">
        <v>310.22099999999995</v>
      </c>
      <c r="L37" s="250">
        <f>K37+J37</f>
        <v>310.22099999999995</v>
      </c>
      <c r="M37" s="252">
        <f>(L37/$L$8)</f>
        <v>3.1632343580594289E-3</v>
      </c>
      <c r="N37" s="251">
        <v>104.68600000000001</v>
      </c>
      <c r="O37" s="250">
        <v>274.23399999999998</v>
      </c>
      <c r="P37" s="250">
        <f>O37+N37</f>
        <v>378.91999999999996</v>
      </c>
      <c r="Q37" s="249">
        <f>(L37/P37-1)</f>
        <v>-0.18130212181990923</v>
      </c>
    </row>
    <row r="38" spans="1:17" s="241" customFormat="1" ht="18" customHeight="1" thickBot="1" x14ac:dyDescent="0.3">
      <c r="A38" s="248" t="s">
        <v>246</v>
      </c>
      <c r="B38" s="247">
        <v>1518.5340000000003</v>
      </c>
      <c r="C38" s="243">
        <v>1071.04</v>
      </c>
      <c r="D38" s="243">
        <f>C38+B38</f>
        <v>2589.5740000000005</v>
      </c>
      <c r="E38" s="246">
        <f>D38/$D$8</f>
        <v>0.21223121698810921</v>
      </c>
      <c r="F38" s="244">
        <v>1741.4410000000005</v>
      </c>
      <c r="G38" s="243">
        <v>1244.4679999999983</v>
      </c>
      <c r="H38" s="243">
        <f>G38+F38</f>
        <v>2985.9089999999987</v>
      </c>
      <c r="I38" s="245">
        <f>(D38/H38-1)</f>
        <v>-0.13273512354194261</v>
      </c>
      <c r="J38" s="244">
        <v>12846.460000000092</v>
      </c>
      <c r="K38" s="243">
        <v>7503.4800000001096</v>
      </c>
      <c r="L38" s="243">
        <f>K38+J38</f>
        <v>20349.940000000202</v>
      </c>
      <c r="M38" s="245">
        <f>(L38/$L$8)</f>
        <v>0.20750248820179337</v>
      </c>
      <c r="N38" s="244">
        <v>17041.832000000108</v>
      </c>
      <c r="O38" s="243">
        <v>8119.9360000001552</v>
      </c>
      <c r="P38" s="243">
        <f>O38+N38</f>
        <v>25161.768000000262</v>
      </c>
      <c r="Q38" s="242">
        <f>(L38/P38-1)</f>
        <v>-0.19123568741274499</v>
      </c>
    </row>
    <row r="39" spans="1:17" ht="14.25" thickTop="1" x14ac:dyDescent="0.25">
      <c r="A39" s="175" t="s">
        <v>56</v>
      </c>
    </row>
    <row r="40" spans="1:17" ht="13.5" customHeight="1" x14ac:dyDescent="0.25">
      <c r="A40" s="175" t="s">
        <v>55</v>
      </c>
    </row>
  </sheetData>
  <mergeCells count="10">
    <mergeCell ref="A5:A7"/>
    <mergeCell ref="A4:Q4"/>
    <mergeCell ref="N1:Q1"/>
    <mergeCell ref="B5:I5"/>
    <mergeCell ref="J5:Q5"/>
    <mergeCell ref="A3:Q3"/>
    <mergeCell ref="B6:E6"/>
    <mergeCell ref="F6:I6"/>
    <mergeCell ref="J6:M6"/>
    <mergeCell ref="N6:Q6"/>
  </mergeCells>
  <conditionalFormatting sqref="Q39:Q65536 I39:I65536 I3 I7 Q3 Q7 Q5 I5">
    <cfRule type="cellIs" dxfId="42" priority="1" stopIfTrue="1" operator="lessThan">
      <formula>0</formula>
    </cfRule>
  </conditionalFormatting>
  <conditionalFormatting sqref="I8:I38 Q8:Q38">
    <cfRule type="cellIs" dxfId="41" priority="2" operator="lessThan">
      <formula>0</formula>
    </cfRule>
    <cfRule type="cellIs" dxfId="40" priority="3" operator="greaterThanOrEqual">
      <formula>0</formula>
    </cfRule>
  </conditionalFormatting>
  <hyperlinks>
    <hyperlink ref="N1:Q1" location="INDICE!A1" display="Volver al Indice"/>
  </hyperlinks>
  <pageMargins left="0.47" right="0.24" top="0.36" bottom="0.18" header="0.25" footer="0.18"/>
  <pageSetup scale="90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0"/>
    <pageSetUpPr autoPageBreaks="0"/>
  </sheetPr>
  <dimension ref="A1:Y79"/>
  <sheetViews>
    <sheetView showGridLines="0" zoomScale="80" zoomScaleNormal="80" workbookViewId="0">
      <selection activeCell="T77" sqref="T77:W77"/>
    </sheetView>
  </sheetViews>
  <sheetFormatPr defaultColWidth="8" defaultRowHeight="13.5" x14ac:dyDescent="0.25"/>
  <cols>
    <col min="1" max="1" width="20.28515625" style="182" customWidth="1"/>
    <col min="2" max="2" width="9" style="182" customWidth="1"/>
    <col min="3" max="3" width="9.7109375" style="182" bestFit="1" customWidth="1"/>
    <col min="4" max="4" width="8" style="182" bestFit="1" customWidth="1"/>
    <col min="5" max="5" width="9.7109375" style="182" bestFit="1" customWidth="1"/>
    <col min="6" max="6" width="9.42578125" style="182" customWidth="1"/>
    <col min="7" max="7" width="9.42578125" style="182" bestFit="1" customWidth="1"/>
    <col min="8" max="8" width="9.28515625" style="182" bestFit="1" customWidth="1"/>
    <col min="9" max="9" width="9.7109375" style="182" bestFit="1" customWidth="1"/>
    <col min="10" max="10" width="8.5703125" style="182" customWidth="1"/>
    <col min="11" max="11" width="9.7109375" style="182" bestFit="1" customWidth="1"/>
    <col min="12" max="12" width="9.28515625" style="182" bestFit="1" customWidth="1"/>
    <col min="13" max="13" width="10.28515625" style="182" bestFit="1" customWidth="1"/>
    <col min="14" max="15" width="11.140625" style="182" bestFit="1" customWidth="1"/>
    <col min="16" max="16" width="8.5703125" style="182" customWidth="1"/>
    <col min="17" max="17" width="10.28515625" style="182" customWidth="1"/>
    <col min="18" max="18" width="11.140625" style="182" bestFit="1" customWidth="1"/>
    <col min="19" max="19" width="9.42578125" style="182" bestFit="1" customWidth="1"/>
    <col min="20" max="21" width="11.140625" style="182" bestFit="1" customWidth="1"/>
    <col min="22" max="22" width="8.28515625" style="182" customWidth="1"/>
    <col min="23" max="23" width="10.28515625" style="182" customWidth="1"/>
    <col min="24" max="24" width="11.140625" style="182" bestFit="1" customWidth="1"/>
    <col min="25" max="25" width="9.28515625" style="182" bestFit="1" customWidth="1"/>
    <col min="26" max="16384" width="8" style="182"/>
  </cols>
  <sheetData>
    <row r="1" spans="1:25" ht="18.75" thickBot="1" x14ac:dyDescent="0.3">
      <c r="X1" s="624" t="s">
        <v>28</v>
      </c>
      <c r="Y1" s="625"/>
    </row>
    <row r="2" spans="1:25" ht="5.25" customHeight="1" thickBot="1" x14ac:dyDescent="0.3"/>
    <row r="3" spans="1:25" ht="24.75" customHeight="1" thickTop="1" x14ac:dyDescent="0.25">
      <c r="A3" s="685" t="s">
        <v>66</v>
      </c>
      <c r="B3" s="686"/>
      <c r="C3" s="686"/>
      <c r="D3" s="686"/>
      <c r="E3" s="686"/>
      <c r="F3" s="686"/>
      <c r="G3" s="686"/>
      <c r="H3" s="686"/>
      <c r="I3" s="686"/>
      <c r="J3" s="686"/>
      <c r="K3" s="686"/>
      <c r="L3" s="686"/>
      <c r="M3" s="686"/>
      <c r="N3" s="686"/>
      <c r="O3" s="686"/>
      <c r="P3" s="686"/>
      <c r="Q3" s="686"/>
      <c r="R3" s="686"/>
      <c r="S3" s="686"/>
      <c r="T3" s="686"/>
      <c r="U3" s="686"/>
      <c r="V3" s="686"/>
      <c r="W3" s="686"/>
      <c r="X3" s="686"/>
      <c r="Y3" s="687"/>
    </row>
    <row r="4" spans="1:25" ht="16.899999999999999" customHeight="1" thickBot="1" x14ac:dyDescent="0.3">
      <c r="A4" s="696" t="s">
        <v>46</v>
      </c>
      <c r="B4" s="697"/>
      <c r="C4" s="697"/>
      <c r="D4" s="697"/>
      <c r="E4" s="697"/>
      <c r="F4" s="697"/>
      <c r="G4" s="697"/>
      <c r="H4" s="697"/>
      <c r="I4" s="697"/>
      <c r="J4" s="697"/>
      <c r="K4" s="697"/>
      <c r="L4" s="697"/>
      <c r="M4" s="697"/>
      <c r="N4" s="697"/>
      <c r="O4" s="697"/>
      <c r="P4" s="697"/>
      <c r="Q4" s="697"/>
      <c r="R4" s="697"/>
      <c r="S4" s="697"/>
      <c r="T4" s="697"/>
      <c r="U4" s="697"/>
      <c r="V4" s="697"/>
      <c r="W4" s="697"/>
      <c r="X4" s="697"/>
      <c r="Y4" s="698"/>
    </row>
    <row r="5" spans="1:25" s="331" customFormat="1" ht="15.95" customHeight="1" thickTop="1" thickBot="1" x14ac:dyDescent="0.35">
      <c r="A5" s="629" t="s">
        <v>65</v>
      </c>
      <c r="B5" s="702" t="s">
        <v>37</v>
      </c>
      <c r="C5" s="703"/>
      <c r="D5" s="703"/>
      <c r="E5" s="703"/>
      <c r="F5" s="703"/>
      <c r="G5" s="703"/>
      <c r="H5" s="703"/>
      <c r="I5" s="703"/>
      <c r="J5" s="704"/>
      <c r="K5" s="704"/>
      <c r="L5" s="704"/>
      <c r="M5" s="705"/>
      <c r="N5" s="702" t="s">
        <v>36</v>
      </c>
      <c r="O5" s="703"/>
      <c r="P5" s="703"/>
      <c r="Q5" s="703"/>
      <c r="R5" s="703"/>
      <c r="S5" s="703"/>
      <c r="T5" s="703"/>
      <c r="U5" s="703"/>
      <c r="V5" s="703"/>
      <c r="W5" s="703"/>
      <c r="X5" s="703"/>
      <c r="Y5" s="706"/>
    </row>
    <row r="6" spans="1:25" s="222" customFormat="1" ht="26.25" customHeight="1" x14ac:dyDescent="0.25">
      <c r="A6" s="630"/>
      <c r="B6" s="691" t="s">
        <v>450</v>
      </c>
      <c r="C6" s="692"/>
      <c r="D6" s="692"/>
      <c r="E6" s="692"/>
      <c r="F6" s="692"/>
      <c r="G6" s="688" t="s">
        <v>35</v>
      </c>
      <c r="H6" s="691" t="s">
        <v>451</v>
      </c>
      <c r="I6" s="692"/>
      <c r="J6" s="692"/>
      <c r="K6" s="692"/>
      <c r="L6" s="692"/>
      <c r="M6" s="699" t="s">
        <v>34</v>
      </c>
      <c r="N6" s="691" t="s">
        <v>452</v>
      </c>
      <c r="O6" s="692"/>
      <c r="P6" s="692"/>
      <c r="Q6" s="692"/>
      <c r="R6" s="692"/>
      <c r="S6" s="688" t="s">
        <v>35</v>
      </c>
      <c r="T6" s="691" t="s">
        <v>453</v>
      </c>
      <c r="U6" s="692"/>
      <c r="V6" s="692"/>
      <c r="W6" s="692"/>
      <c r="X6" s="692"/>
      <c r="Y6" s="693" t="s">
        <v>34</v>
      </c>
    </row>
    <row r="7" spans="1:25" s="222" customFormat="1" ht="26.25" customHeight="1" x14ac:dyDescent="0.25">
      <c r="A7" s="631"/>
      <c r="B7" s="680" t="s">
        <v>22</v>
      </c>
      <c r="C7" s="681"/>
      <c r="D7" s="682" t="s">
        <v>21</v>
      </c>
      <c r="E7" s="681"/>
      <c r="F7" s="683" t="s">
        <v>17</v>
      </c>
      <c r="G7" s="689"/>
      <c r="H7" s="680" t="s">
        <v>22</v>
      </c>
      <c r="I7" s="681"/>
      <c r="J7" s="682" t="s">
        <v>21</v>
      </c>
      <c r="K7" s="681"/>
      <c r="L7" s="683" t="s">
        <v>17</v>
      </c>
      <c r="M7" s="700"/>
      <c r="N7" s="680" t="s">
        <v>22</v>
      </c>
      <c r="O7" s="681"/>
      <c r="P7" s="682" t="s">
        <v>21</v>
      </c>
      <c r="Q7" s="681"/>
      <c r="R7" s="683" t="s">
        <v>17</v>
      </c>
      <c r="S7" s="689"/>
      <c r="T7" s="680" t="s">
        <v>22</v>
      </c>
      <c r="U7" s="681"/>
      <c r="V7" s="682" t="s">
        <v>21</v>
      </c>
      <c r="W7" s="681"/>
      <c r="X7" s="683" t="s">
        <v>17</v>
      </c>
      <c r="Y7" s="694"/>
    </row>
    <row r="8" spans="1:25" s="327" customFormat="1" ht="21.2" customHeight="1" thickBot="1" x14ac:dyDescent="0.3">
      <c r="A8" s="632"/>
      <c r="B8" s="330" t="s">
        <v>19</v>
      </c>
      <c r="C8" s="328" t="s">
        <v>18</v>
      </c>
      <c r="D8" s="329" t="s">
        <v>19</v>
      </c>
      <c r="E8" s="328" t="s">
        <v>18</v>
      </c>
      <c r="F8" s="684"/>
      <c r="G8" s="690"/>
      <c r="H8" s="330" t="s">
        <v>19</v>
      </c>
      <c r="I8" s="328" t="s">
        <v>18</v>
      </c>
      <c r="J8" s="329" t="s">
        <v>19</v>
      </c>
      <c r="K8" s="328" t="s">
        <v>18</v>
      </c>
      <c r="L8" s="684"/>
      <c r="M8" s="701"/>
      <c r="N8" s="330" t="s">
        <v>19</v>
      </c>
      <c r="O8" s="328" t="s">
        <v>18</v>
      </c>
      <c r="P8" s="329" t="s">
        <v>19</v>
      </c>
      <c r="Q8" s="328" t="s">
        <v>18</v>
      </c>
      <c r="R8" s="684"/>
      <c r="S8" s="690"/>
      <c r="T8" s="330" t="s">
        <v>19</v>
      </c>
      <c r="U8" s="328" t="s">
        <v>18</v>
      </c>
      <c r="V8" s="329" t="s">
        <v>19</v>
      </c>
      <c r="W8" s="328" t="s">
        <v>18</v>
      </c>
      <c r="X8" s="684"/>
      <c r="Y8" s="695"/>
    </row>
    <row r="9" spans="1:25" s="319" customFormat="1" ht="18" customHeight="1" thickTop="1" thickBot="1" x14ac:dyDescent="0.3">
      <c r="A9" s="326" t="s">
        <v>24</v>
      </c>
      <c r="B9" s="323">
        <f>B10+B28+B45+B57+B69+B77</f>
        <v>288883</v>
      </c>
      <c r="C9" s="322">
        <f>C10+C28+C45+C57+C69+C77</f>
        <v>260029</v>
      </c>
      <c r="D9" s="321">
        <f>D10+D28+D45+D57+D69+D77</f>
        <v>1037</v>
      </c>
      <c r="E9" s="322">
        <f>E10+E28+E45+E57+E69+E77</f>
        <v>920</v>
      </c>
      <c r="F9" s="321">
        <f t="shared" ref="F9:F40" si="0">SUM(B9:E9)</f>
        <v>550869</v>
      </c>
      <c r="G9" s="324">
        <f t="shared" ref="G9:G40" si="1">F9/$F$9</f>
        <v>1</v>
      </c>
      <c r="H9" s="323">
        <f>H10+H28+H45+H57+H69+H77</f>
        <v>255954</v>
      </c>
      <c r="I9" s="322">
        <f>I10+I28+I45+I57+I69+I77</f>
        <v>225061</v>
      </c>
      <c r="J9" s="321">
        <f>J10+J28+J45+J57+J69+J77</f>
        <v>1870</v>
      </c>
      <c r="K9" s="322">
        <f>K10+K28+K45+K57+K69+K77</f>
        <v>1747</v>
      </c>
      <c r="L9" s="321">
        <f t="shared" ref="L9:L40" si="2">SUM(H9:K9)</f>
        <v>484632</v>
      </c>
      <c r="M9" s="325">
        <f t="shared" ref="M9:M40" si="3">IF(ISERROR(F9/L9-1),"         /0",(F9/L9-1))</f>
        <v>0.13667483781508438</v>
      </c>
      <c r="N9" s="323">
        <f>N10+N28+N45+N57+N69+N77</f>
        <v>2630922</v>
      </c>
      <c r="O9" s="322">
        <f>O10+O28+O45+O57+O69+O77</f>
        <v>2485805</v>
      </c>
      <c r="P9" s="321">
        <f>P10+P28+P45+P57+P69+P77</f>
        <v>22921</v>
      </c>
      <c r="Q9" s="322">
        <f>Q10+Q28+Q45+Q57+Q69+Q77</f>
        <v>21821</v>
      </c>
      <c r="R9" s="321">
        <f t="shared" ref="R9:R40" si="4">SUM(N9:Q9)</f>
        <v>5161469</v>
      </c>
      <c r="S9" s="324">
        <f t="shared" ref="S9:S40" si="5">R9/$R$9</f>
        <v>1</v>
      </c>
      <c r="T9" s="323">
        <f>T10+T28+T45+T57+T69+T77</f>
        <v>2299427</v>
      </c>
      <c r="U9" s="322">
        <f>U10+U28+U45+U57+U69+U77</f>
        <v>2190231</v>
      </c>
      <c r="V9" s="321">
        <f>V10+V28+V45+V57+V69+V77</f>
        <v>28160</v>
      </c>
      <c r="W9" s="322">
        <f>W10+W28+W45+W57+W69+W77</f>
        <v>29634</v>
      </c>
      <c r="X9" s="321">
        <f t="shared" ref="X9:X40" si="6">SUM(T9:W9)</f>
        <v>4547452</v>
      </c>
      <c r="Y9" s="320">
        <f t="shared" ref="Y9:Y40" si="7">IF(ISERROR(R9/X9-1),"         /0",(R9/X9-1))</f>
        <v>0.13502440487552159</v>
      </c>
    </row>
    <row r="10" spans="1:25" s="296" customFormat="1" ht="19.350000000000001" customHeight="1" x14ac:dyDescent="0.25">
      <c r="A10" s="303" t="s">
        <v>64</v>
      </c>
      <c r="B10" s="300">
        <f>SUM(B11:B27)</f>
        <v>86219</v>
      </c>
      <c r="C10" s="299">
        <f>SUM(C11:C27)</f>
        <v>78711</v>
      </c>
      <c r="D10" s="298">
        <f>SUM(D11:D27)</f>
        <v>44</v>
      </c>
      <c r="E10" s="299">
        <f>SUM(E11:E27)</f>
        <v>34</v>
      </c>
      <c r="F10" s="298">
        <f t="shared" si="0"/>
        <v>165008</v>
      </c>
      <c r="G10" s="301">
        <f t="shared" si="1"/>
        <v>0.29954127024755434</v>
      </c>
      <c r="H10" s="300">
        <f>SUM(H11:H27)</f>
        <v>93830</v>
      </c>
      <c r="I10" s="299">
        <f>SUM(I11:I27)</f>
        <v>83592</v>
      </c>
      <c r="J10" s="298">
        <f>SUM(J11:J27)</f>
        <v>1</v>
      </c>
      <c r="K10" s="299">
        <f>SUM(K11:K27)</f>
        <v>0</v>
      </c>
      <c r="L10" s="298">
        <f t="shared" si="2"/>
        <v>177423</v>
      </c>
      <c r="M10" s="302">
        <f t="shared" si="3"/>
        <v>-6.997401689747107E-2</v>
      </c>
      <c r="N10" s="300">
        <f>SUM(N11:N27)</f>
        <v>870212</v>
      </c>
      <c r="O10" s="299">
        <f>SUM(O11:O27)</f>
        <v>848423</v>
      </c>
      <c r="P10" s="298">
        <f>SUM(P11:P27)</f>
        <v>1072</v>
      </c>
      <c r="Q10" s="299">
        <f>SUM(Q11:Q27)</f>
        <v>888</v>
      </c>
      <c r="R10" s="298">
        <f t="shared" si="4"/>
        <v>1720595</v>
      </c>
      <c r="S10" s="301">
        <f t="shared" si="5"/>
        <v>0.33335374096018011</v>
      </c>
      <c r="T10" s="300">
        <f>SUM(T11:T27)</f>
        <v>888618</v>
      </c>
      <c r="U10" s="299">
        <f>SUM(U11:U27)</f>
        <v>876142</v>
      </c>
      <c r="V10" s="298">
        <f>SUM(V11:V27)</f>
        <v>2854</v>
      </c>
      <c r="W10" s="299">
        <f>SUM(W11:W27)</f>
        <v>3062</v>
      </c>
      <c r="X10" s="298">
        <f t="shared" si="6"/>
        <v>1770676</v>
      </c>
      <c r="Y10" s="297">
        <f t="shared" si="7"/>
        <v>-2.8283548204188658E-2</v>
      </c>
    </row>
    <row r="11" spans="1:25" ht="19.350000000000001" customHeight="1" x14ac:dyDescent="0.25">
      <c r="A11" s="295" t="s">
        <v>247</v>
      </c>
      <c r="B11" s="293">
        <v>14957</v>
      </c>
      <c r="C11" s="290">
        <v>14499</v>
      </c>
      <c r="D11" s="289">
        <v>0</v>
      </c>
      <c r="E11" s="290">
        <v>0</v>
      </c>
      <c r="F11" s="289">
        <f t="shared" si="0"/>
        <v>29456</v>
      </c>
      <c r="G11" s="292">
        <f t="shared" si="1"/>
        <v>5.3471878069014593E-2</v>
      </c>
      <c r="H11" s="293">
        <v>14926</v>
      </c>
      <c r="I11" s="290">
        <v>14755</v>
      </c>
      <c r="J11" s="289">
        <v>0</v>
      </c>
      <c r="K11" s="290">
        <v>0</v>
      </c>
      <c r="L11" s="289">
        <f t="shared" si="2"/>
        <v>29681</v>
      </c>
      <c r="M11" s="294">
        <f t="shared" si="3"/>
        <v>-7.5806071224014948E-3</v>
      </c>
      <c r="N11" s="293">
        <v>170430</v>
      </c>
      <c r="O11" s="290">
        <v>174126</v>
      </c>
      <c r="P11" s="289">
        <v>377</v>
      </c>
      <c r="Q11" s="290">
        <v>415</v>
      </c>
      <c r="R11" s="289">
        <f t="shared" si="4"/>
        <v>345348</v>
      </c>
      <c r="S11" s="292">
        <f t="shared" si="5"/>
        <v>6.6908858698947915E-2</v>
      </c>
      <c r="T11" s="293">
        <v>147047</v>
      </c>
      <c r="U11" s="290">
        <v>157035</v>
      </c>
      <c r="V11" s="289">
        <v>963</v>
      </c>
      <c r="W11" s="290">
        <v>997</v>
      </c>
      <c r="X11" s="289">
        <f t="shared" si="6"/>
        <v>306042</v>
      </c>
      <c r="Y11" s="288">
        <f t="shared" si="7"/>
        <v>0.12843335228498054</v>
      </c>
    </row>
    <row r="12" spans="1:25" ht="19.350000000000001" customHeight="1" x14ac:dyDescent="0.25">
      <c r="A12" s="295" t="s">
        <v>248</v>
      </c>
      <c r="B12" s="293">
        <v>9541</v>
      </c>
      <c r="C12" s="290">
        <v>8748</v>
      </c>
      <c r="D12" s="289">
        <v>0</v>
      </c>
      <c r="E12" s="290">
        <v>0</v>
      </c>
      <c r="F12" s="289">
        <f t="shared" si="0"/>
        <v>18289</v>
      </c>
      <c r="G12" s="292">
        <f t="shared" si="1"/>
        <v>3.3200270844792504E-2</v>
      </c>
      <c r="H12" s="293">
        <v>10106</v>
      </c>
      <c r="I12" s="290">
        <v>9209</v>
      </c>
      <c r="J12" s="289"/>
      <c r="K12" s="290"/>
      <c r="L12" s="289">
        <f t="shared" si="2"/>
        <v>19315</v>
      </c>
      <c r="M12" s="294">
        <f t="shared" si="3"/>
        <v>-5.3119337302614533E-2</v>
      </c>
      <c r="N12" s="293">
        <v>85622</v>
      </c>
      <c r="O12" s="290">
        <v>84454</v>
      </c>
      <c r="P12" s="289"/>
      <c r="Q12" s="290">
        <v>1</v>
      </c>
      <c r="R12" s="289">
        <f t="shared" si="4"/>
        <v>170077</v>
      </c>
      <c r="S12" s="292">
        <f t="shared" si="5"/>
        <v>3.2951278017944119E-2</v>
      </c>
      <c r="T12" s="293">
        <v>91763</v>
      </c>
      <c r="U12" s="290">
        <v>91548</v>
      </c>
      <c r="V12" s="289">
        <v>6</v>
      </c>
      <c r="W12" s="290">
        <v>5</v>
      </c>
      <c r="X12" s="289">
        <f t="shared" si="6"/>
        <v>183322</v>
      </c>
      <c r="Y12" s="288">
        <f t="shared" si="7"/>
        <v>-7.2249920904201348E-2</v>
      </c>
    </row>
    <row r="13" spans="1:25" ht="19.350000000000001" customHeight="1" x14ac:dyDescent="0.25">
      <c r="A13" s="295" t="s">
        <v>249</v>
      </c>
      <c r="B13" s="293">
        <v>7516</v>
      </c>
      <c r="C13" s="290">
        <v>6644</v>
      </c>
      <c r="D13" s="289">
        <v>0</v>
      </c>
      <c r="E13" s="290">
        <v>0</v>
      </c>
      <c r="F13" s="289">
        <f t="shared" si="0"/>
        <v>14160</v>
      </c>
      <c r="G13" s="292">
        <f t="shared" si="1"/>
        <v>2.5704840896837541E-2</v>
      </c>
      <c r="H13" s="293">
        <v>8014</v>
      </c>
      <c r="I13" s="290">
        <v>6784</v>
      </c>
      <c r="J13" s="289">
        <v>0</v>
      </c>
      <c r="K13" s="290">
        <v>0</v>
      </c>
      <c r="L13" s="289">
        <f t="shared" si="2"/>
        <v>14798</v>
      </c>
      <c r="M13" s="294">
        <f t="shared" si="3"/>
        <v>-4.3113934315448077E-2</v>
      </c>
      <c r="N13" s="293">
        <v>73180</v>
      </c>
      <c r="O13" s="290">
        <v>72577</v>
      </c>
      <c r="P13" s="289">
        <v>102</v>
      </c>
      <c r="Q13" s="290">
        <v>53</v>
      </c>
      <c r="R13" s="289">
        <f t="shared" si="4"/>
        <v>145912</v>
      </c>
      <c r="S13" s="292">
        <f t="shared" si="5"/>
        <v>2.8269471346238834E-2</v>
      </c>
      <c r="T13" s="293">
        <v>82838</v>
      </c>
      <c r="U13" s="290">
        <v>84174</v>
      </c>
      <c r="V13" s="289">
        <v>232</v>
      </c>
      <c r="W13" s="290">
        <v>191</v>
      </c>
      <c r="X13" s="289">
        <f t="shared" si="6"/>
        <v>167435</v>
      </c>
      <c r="Y13" s="288">
        <f t="shared" si="7"/>
        <v>-0.12854540567981609</v>
      </c>
    </row>
    <row r="14" spans="1:25" ht="19.350000000000001" customHeight="1" x14ac:dyDescent="0.25">
      <c r="A14" s="295" t="s">
        <v>251</v>
      </c>
      <c r="B14" s="293">
        <v>6776</v>
      </c>
      <c r="C14" s="290">
        <v>6841</v>
      </c>
      <c r="D14" s="289">
        <v>0</v>
      </c>
      <c r="E14" s="290">
        <v>0</v>
      </c>
      <c r="F14" s="289">
        <f t="shared" si="0"/>
        <v>13617</v>
      </c>
      <c r="G14" s="292">
        <f t="shared" si="1"/>
        <v>2.4719125599734239E-2</v>
      </c>
      <c r="H14" s="293">
        <v>6461</v>
      </c>
      <c r="I14" s="290">
        <v>4620</v>
      </c>
      <c r="J14" s="289"/>
      <c r="K14" s="290"/>
      <c r="L14" s="289">
        <f t="shared" si="2"/>
        <v>11081</v>
      </c>
      <c r="M14" s="294">
        <f t="shared" si="3"/>
        <v>0.22886021117227684</v>
      </c>
      <c r="N14" s="293">
        <v>55111</v>
      </c>
      <c r="O14" s="290">
        <v>58589</v>
      </c>
      <c r="P14" s="289">
        <v>54</v>
      </c>
      <c r="Q14" s="290">
        <v>53</v>
      </c>
      <c r="R14" s="289">
        <f t="shared" si="4"/>
        <v>113807</v>
      </c>
      <c r="S14" s="292">
        <f t="shared" si="5"/>
        <v>2.2049342929309466E-2</v>
      </c>
      <c r="T14" s="293">
        <v>55997</v>
      </c>
      <c r="U14" s="290">
        <v>54206</v>
      </c>
      <c r="V14" s="289">
        <v>238</v>
      </c>
      <c r="W14" s="290">
        <v>251</v>
      </c>
      <c r="X14" s="289">
        <f t="shared" si="6"/>
        <v>110692</v>
      </c>
      <c r="Y14" s="288">
        <f t="shared" si="7"/>
        <v>2.8141148411809258E-2</v>
      </c>
    </row>
    <row r="15" spans="1:25" ht="19.350000000000001" customHeight="1" x14ac:dyDescent="0.25">
      <c r="A15" s="295" t="s">
        <v>252</v>
      </c>
      <c r="B15" s="293">
        <v>6358</v>
      </c>
      <c r="C15" s="290">
        <v>6105</v>
      </c>
      <c r="D15" s="289">
        <v>0</v>
      </c>
      <c r="E15" s="290">
        <v>0</v>
      </c>
      <c r="F15" s="289">
        <f t="shared" si="0"/>
        <v>12463</v>
      </c>
      <c r="G15" s="292">
        <f t="shared" si="1"/>
        <v>2.2624253679186884E-2</v>
      </c>
      <c r="H15" s="293">
        <v>4837</v>
      </c>
      <c r="I15" s="290">
        <v>4793</v>
      </c>
      <c r="J15" s="289"/>
      <c r="K15" s="290"/>
      <c r="L15" s="289">
        <f t="shared" si="2"/>
        <v>9630</v>
      </c>
      <c r="M15" s="294">
        <f t="shared" si="3"/>
        <v>0.2941848390446522</v>
      </c>
      <c r="N15" s="293">
        <v>56682</v>
      </c>
      <c r="O15" s="290">
        <v>59170</v>
      </c>
      <c r="P15" s="289"/>
      <c r="Q15" s="290"/>
      <c r="R15" s="289">
        <f t="shared" si="4"/>
        <v>115852</v>
      </c>
      <c r="S15" s="292">
        <f t="shared" si="5"/>
        <v>2.244554796318645E-2</v>
      </c>
      <c r="T15" s="293">
        <v>49536</v>
      </c>
      <c r="U15" s="290">
        <v>53219</v>
      </c>
      <c r="V15" s="289"/>
      <c r="W15" s="290"/>
      <c r="X15" s="289">
        <f t="shared" si="6"/>
        <v>102755</v>
      </c>
      <c r="Y15" s="288">
        <f t="shared" si="7"/>
        <v>0.12745851783368201</v>
      </c>
    </row>
    <row r="16" spans="1:25" ht="19.350000000000001" customHeight="1" x14ac:dyDescent="0.25">
      <c r="A16" s="295" t="s">
        <v>250</v>
      </c>
      <c r="B16" s="293">
        <v>5178</v>
      </c>
      <c r="C16" s="290">
        <v>4901</v>
      </c>
      <c r="D16" s="289">
        <v>0</v>
      </c>
      <c r="E16" s="290">
        <v>0</v>
      </c>
      <c r="F16" s="289">
        <f t="shared" si="0"/>
        <v>10079</v>
      </c>
      <c r="G16" s="292">
        <f t="shared" si="1"/>
        <v>1.829654600277017E-2</v>
      </c>
      <c r="H16" s="293">
        <v>6894</v>
      </c>
      <c r="I16" s="290">
        <v>5556</v>
      </c>
      <c r="J16" s="289"/>
      <c r="K16" s="290"/>
      <c r="L16" s="289">
        <f t="shared" si="2"/>
        <v>12450</v>
      </c>
      <c r="M16" s="294">
        <f t="shared" si="3"/>
        <v>-0.19044176706827309</v>
      </c>
      <c r="N16" s="293">
        <v>62293</v>
      </c>
      <c r="O16" s="290">
        <v>59841</v>
      </c>
      <c r="P16" s="289">
        <v>119</v>
      </c>
      <c r="Q16" s="290">
        <v>129</v>
      </c>
      <c r="R16" s="289">
        <f t="shared" si="4"/>
        <v>122382</v>
      </c>
      <c r="S16" s="292">
        <f t="shared" si="5"/>
        <v>2.3710691665492906E-2</v>
      </c>
      <c r="T16" s="293">
        <v>60864</v>
      </c>
      <c r="U16" s="290">
        <v>58728</v>
      </c>
      <c r="V16" s="289"/>
      <c r="W16" s="290">
        <v>24</v>
      </c>
      <c r="X16" s="289">
        <f t="shared" si="6"/>
        <v>119616</v>
      </c>
      <c r="Y16" s="288">
        <f t="shared" si="7"/>
        <v>2.3123996789727208E-2</v>
      </c>
    </row>
    <row r="17" spans="1:25" ht="19.350000000000001" customHeight="1" x14ac:dyDescent="0.25">
      <c r="A17" s="295" t="s">
        <v>254</v>
      </c>
      <c r="B17" s="293">
        <v>5293</v>
      </c>
      <c r="C17" s="290">
        <v>4523</v>
      </c>
      <c r="D17" s="289">
        <v>0</v>
      </c>
      <c r="E17" s="290">
        <v>0</v>
      </c>
      <c r="F17" s="289">
        <f t="shared" si="0"/>
        <v>9816</v>
      </c>
      <c r="G17" s="292">
        <f t="shared" si="1"/>
        <v>1.7819118520011109E-2</v>
      </c>
      <c r="H17" s="293">
        <v>3569</v>
      </c>
      <c r="I17" s="290">
        <v>3072</v>
      </c>
      <c r="J17" s="289"/>
      <c r="K17" s="290"/>
      <c r="L17" s="289">
        <f t="shared" si="2"/>
        <v>6641</v>
      </c>
      <c r="M17" s="294">
        <f t="shared" si="3"/>
        <v>0.47809064899864473</v>
      </c>
      <c r="N17" s="293">
        <v>37097</v>
      </c>
      <c r="O17" s="290">
        <v>35940</v>
      </c>
      <c r="P17" s="289"/>
      <c r="Q17" s="290"/>
      <c r="R17" s="289">
        <f t="shared" si="4"/>
        <v>73037</v>
      </c>
      <c r="S17" s="292">
        <f t="shared" si="5"/>
        <v>1.4150428879840216E-2</v>
      </c>
      <c r="T17" s="293">
        <v>34125</v>
      </c>
      <c r="U17" s="290">
        <v>32174</v>
      </c>
      <c r="V17" s="289"/>
      <c r="W17" s="290"/>
      <c r="X17" s="289">
        <f t="shared" si="6"/>
        <v>66299</v>
      </c>
      <c r="Y17" s="288">
        <f t="shared" si="7"/>
        <v>0.1016304921642861</v>
      </c>
    </row>
    <row r="18" spans="1:25" ht="19.350000000000001" customHeight="1" x14ac:dyDescent="0.25">
      <c r="A18" s="295" t="s">
        <v>253</v>
      </c>
      <c r="B18" s="293">
        <v>2968</v>
      </c>
      <c r="C18" s="290">
        <v>2668</v>
      </c>
      <c r="D18" s="289">
        <v>0</v>
      </c>
      <c r="E18" s="290">
        <v>0</v>
      </c>
      <c r="F18" s="289">
        <f t="shared" si="0"/>
        <v>5636</v>
      </c>
      <c r="G18" s="292">
        <f t="shared" si="1"/>
        <v>1.0231107577300592E-2</v>
      </c>
      <c r="H18" s="293">
        <v>2900</v>
      </c>
      <c r="I18" s="290">
        <v>2686</v>
      </c>
      <c r="J18" s="289"/>
      <c r="K18" s="290"/>
      <c r="L18" s="289">
        <f t="shared" si="2"/>
        <v>5586</v>
      </c>
      <c r="M18" s="294">
        <f t="shared" si="3"/>
        <v>8.9509488005727889E-3</v>
      </c>
      <c r="N18" s="293">
        <v>31797</v>
      </c>
      <c r="O18" s="290">
        <v>31073</v>
      </c>
      <c r="P18" s="289">
        <v>13</v>
      </c>
      <c r="Q18" s="290">
        <v>10</v>
      </c>
      <c r="R18" s="289">
        <f t="shared" si="4"/>
        <v>62893</v>
      </c>
      <c r="S18" s="292">
        <f t="shared" si="5"/>
        <v>1.2185096917176098E-2</v>
      </c>
      <c r="T18" s="293">
        <v>28924</v>
      </c>
      <c r="U18" s="290">
        <v>27587</v>
      </c>
      <c r="V18" s="289">
        <v>88</v>
      </c>
      <c r="W18" s="290">
        <v>165</v>
      </c>
      <c r="X18" s="289">
        <f t="shared" si="6"/>
        <v>56764</v>
      </c>
      <c r="Y18" s="288">
        <f t="shared" si="7"/>
        <v>0.10797336339933761</v>
      </c>
    </row>
    <row r="19" spans="1:25" ht="19.350000000000001" customHeight="1" x14ac:dyDescent="0.25">
      <c r="A19" s="295" t="s">
        <v>257</v>
      </c>
      <c r="B19" s="293">
        <v>2994</v>
      </c>
      <c r="C19" s="290">
        <v>2257</v>
      </c>
      <c r="D19" s="289">
        <v>0</v>
      </c>
      <c r="E19" s="290">
        <v>0</v>
      </c>
      <c r="F19" s="289">
        <f t="shared" si="0"/>
        <v>5251</v>
      </c>
      <c r="G19" s="292">
        <f t="shared" si="1"/>
        <v>9.5322118325772559E-3</v>
      </c>
      <c r="H19" s="293">
        <v>2908</v>
      </c>
      <c r="I19" s="290">
        <v>1945</v>
      </c>
      <c r="J19" s="289"/>
      <c r="K19" s="290"/>
      <c r="L19" s="289">
        <f t="shared" si="2"/>
        <v>4853</v>
      </c>
      <c r="M19" s="294">
        <f t="shared" si="3"/>
        <v>8.2011127137852968E-2</v>
      </c>
      <c r="N19" s="293">
        <v>29015</v>
      </c>
      <c r="O19" s="290">
        <v>22146</v>
      </c>
      <c r="P19" s="289"/>
      <c r="Q19" s="290"/>
      <c r="R19" s="289">
        <f t="shared" si="4"/>
        <v>51161</v>
      </c>
      <c r="S19" s="292">
        <f t="shared" si="5"/>
        <v>9.9121006054671643E-3</v>
      </c>
      <c r="T19" s="293">
        <v>27557</v>
      </c>
      <c r="U19" s="290">
        <v>21516</v>
      </c>
      <c r="V19" s="289"/>
      <c r="W19" s="290"/>
      <c r="X19" s="289">
        <f t="shared" si="6"/>
        <v>49073</v>
      </c>
      <c r="Y19" s="288">
        <f t="shared" si="7"/>
        <v>4.2548855786277651E-2</v>
      </c>
    </row>
    <row r="20" spans="1:25" ht="19.350000000000001" customHeight="1" x14ac:dyDescent="0.25">
      <c r="A20" s="295" t="s">
        <v>256</v>
      </c>
      <c r="B20" s="293">
        <v>2574</v>
      </c>
      <c r="C20" s="290">
        <v>2536</v>
      </c>
      <c r="D20" s="289">
        <v>0</v>
      </c>
      <c r="E20" s="290">
        <v>0</v>
      </c>
      <c r="F20" s="289">
        <f t="shared" si="0"/>
        <v>5110</v>
      </c>
      <c r="G20" s="292">
        <f t="shared" si="1"/>
        <v>9.2762526117824741E-3</v>
      </c>
      <c r="H20" s="293">
        <v>2247</v>
      </c>
      <c r="I20" s="290">
        <v>2749</v>
      </c>
      <c r="J20" s="289"/>
      <c r="K20" s="290"/>
      <c r="L20" s="289">
        <f t="shared" si="2"/>
        <v>4996</v>
      </c>
      <c r="M20" s="294">
        <f t="shared" si="3"/>
        <v>2.281825460368303E-2</v>
      </c>
      <c r="N20" s="293">
        <v>23031</v>
      </c>
      <c r="O20" s="290">
        <v>27862</v>
      </c>
      <c r="P20" s="289"/>
      <c r="Q20" s="290"/>
      <c r="R20" s="289">
        <f t="shared" si="4"/>
        <v>50893</v>
      </c>
      <c r="S20" s="292">
        <f t="shared" si="5"/>
        <v>9.8601774029835297E-3</v>
      </c>
      <c r="T20" s="293">
        <v>20574</v>
      </c>
      <c r="U20" s="290">
        <v>26482</v>
      </c>
      <c r="V20" s="289"/>
      <c r="W20" s="290"/>
      <c r="X20" s="289">
        <f t="shared" si="6"/>
        <v>47056</v>
      </c>
      <c r="Y20" s="288">
        <f t="shared" si="7"/>
        <v>8.1541142468548156E-2</v>
      </c>
    </row>
    <row r="21" spans="1:25" ht="19.350000000000001" customHeight="1" x14ac:dyDescent="0.25">
      <c r="A21" s="295" t="s">
        <v>255</v>
      </c>
      <c r="B21" s="293">
        <v>2674</v>
      </c>
      <c r="C21" s="290">
        <v>2398</v>
      </c>
      <c r="D21" s="289">
        <v>0</v>
      </c>
      <c r="E21" s="290">
        <v>0</v>
      </c>
      <c r="F21" s="289">
        <f t="shared" si="0"/>
        <v>5072</v>
      </c>
      <c r="G21" s="292">
        <f t="shared" si="1"/>
        <v>9.2072706941214704E-3</v>
      </c>
      <c r="H21" s="293">
        <v>4331</v>
      </c>
      <c r="I21" s="290">
        <v>4190</v>
      </c>
      <c r="J21" s="289"/>
      <c r="K21" s="290"/>
      <c r="L21" s="289">
        <f t="shared" si="2"/>
        <v>8521</v>
      </c>
      <c r="M21" s="294">
        <f t="shared" si="3"/>
        <v>-0.40476469897899303</v>
      </c>
      <c r="N21" s="293">
        <v>30947</v>
      </c>
      <c r="O21" s="290">
        <v>28796</v>
      </c>
      <c r="P21" s="289">
        <v>19</v>
      </c>
      <c r="Q21" s="290">
        <v>7</v>
      </c>
      <c r="R21" s="289">
        <f t="shared" si="4"/>
        <v>59769</v>
      </c>
      <c r="S21" s="292">
        <f t="shared" si="5"/>
        <v>1.1579842870314633E-2</v>
      </c>
      <c r="T21" s="293">
        <v>35610</v>
      </c>
      <c r="U21" s="290">
        <v>34450</v>
      </c>
      <c r="V21" s="289">
        <v>1</v>
      </c>
      <c r="W21" s="290">
        <v>7</v>
      </c>
      <c r="X21" s="289">
        <f t="shared" si="6"/>
        <v>70068</v>
      </c>
      <c r="Y21" s="288">
        <f t="shared" si="7"/>
        <v>-0.14698578523719819</v>
      </c>
    </row>
    <row r="22" spans="1:25" ht="19.350000000000001" customHeight="1" x14ac:dyDescent="0.25">
      <c r="A22" s="295" t="s">
        <v>258</v>
      </c>
      <c r="B22" s="293">
        <v>1576</v>
      </c>
      <c r="C22" s="290">
        <v>3014</v>
      </c>
      <c r="D22" s="289">
        <v>0</v>
      </c>
      <c r="E22" s="290">
        <v>0</v>
      </c>
      <c r="F22" s="289">
        <f t="shared" si="0"/>
        <v>4590</v>
      </c>
      <c r="G22" s="292">
        <f t="shared" si="1"/>
        <v>8.3322895280003046E-3</v>
      </c>
      <c r="H22" s="293">
        <v>1573</v>
      </c>
      <c r="I22" s="290">
        <v>3146</v>
      </c>
      <c r="J22" s="289"/>
      <c r="K22" s="290"/>
      <c r="L22" s="289">
        <f t="shared" si="2"/>
        <v>4719</v>
      </c>
      <c r="M22" s="294">
        <f t="shared" si="3"/>
        <v>-2.7336300063572794E-2</v>
      </c>
      <c r="N22" s="293">
        <v>13490</v>
      </c>
      <c r="O22" s="290">
        <v>34364</v>
      </c>
      <c r="P22" s="289"/>
      <c r="Q22" s="290"/>
      <c r="R22" s="289">
        <f t="shared" si="4"/>
        <v>47854</v>
      </c>
      <c r="S22" s="292">
        <f t="shared" si="5"/>
        <v>9.2713915360142628E-3</v>
      </c>
      <c r="T22" s="293">
        <v>17024</v>
      </c>
      <c r="U22" s="290">
        <v>37122</v>
      </c>
      <c r="V22" s="289"/>
      <c r="W22" s="290"/>
      <c r="X22" s="289">
        <f t="shared" si="6"/>
        <v>54146</v>
      </c>
      <c r="Y22" s="288">
        <f t="shared" si="7"/>
        <v>-0.11620433642374317</v>
      </c>
    </row>
    <row r="23" spans="1:25" ht="19.350000000000001" customHeight="1" x14ac:dyDescent="0.25">
      <c r="A23" s="295" t="s">
        <v>259</v>
      </c>
      <c r="B23" s="293">
        <v>2221</v>
      </c>
      <c r="C23" s="290">
        <v>1952</v>
      </c>
      <c r="D23" s="289">
        <v>0</v>
      </c>
      <c r="E23" s="290">
        <v>0</v>
      </c>
      <c r="F23" s="289">
        <f t="shared" si="0"/>
        <v>4173</v>
      </c>
      <c r="G23" s="292">
        <f t="shared" si="1"/>
        <v>7.5753037473519115E-3</v>
      </c>
      <c r="H23" s="293">
        <v>2548</v>
      </c>
      <c r="I23" s="290">
        <v>1819</v>
      </c>
      <c r="J23" s="289"/>
      <c r="K23" s="290"/>
      <c r="L23" s="289">
        <f t="shared" si="2"/>
        <v>4367</v>
      </c>
      <c r="M23" s="294">
        <f t="shared" si="3"/>
        <v>-4.442408976414014E-2</v>
      </c>
      <c r="N23" s="293">
        <v>21087</v>
      </c>
      <c r="O23" s="290">
        <v>19028</v>
      </c>
      <c r="P23" s="289">
        <v>102</v>
      </c>
      <c r="Q23" s="290">
        <v>64</v>
      </c>
      <c r="R23" s="289">
        <f t="shared" si="4"/>
        <v>40281</v>
      </c>
      <c r="S23" s="292">
        <f t="shared" si="5"/>
        <v>7.8041735792659028E-3</v>
      </c>
      <c r="T23" s="293">
        <v>22766</v>
      </c>
      <c r="U23" s="290">
        <v>18954</v>
      </c>
      <c r="V23" s="289">
        <v>781</v>
      </c>
      <c r="W23" s="290">
        <v>871</v>
      </c>
      <c r="X23" s="289">
        <f t="shared" si="6"/>
        <v>43372</v>
      </c>
      <c r="Y23" s="288">
        <f t="shared" si="7"/>
        <v>-7.1267176980540414E-2</v>
      </c>
    </row>
    <row r="24" spans="1:25" ht="19.350000000000001" customHeight="1" x14ac:dyDescent="0.25">
      <c r="A24" s="295" t="s">
        <v>260</v>
      </c>
      <c r="B24" s="293">
        <v>1412</v>
      </c>
      <c r="C24" s="290">
        <v>1231</v>
      </c>
      <c r="D24" s="289">
        <v>0</v>
      </c>
      <c r="E24" s="290">
        <v>0</v>
      </c>
      <c r="F24" s="289">
        <f t="shared" si="0"/>
        <v>2643</v>
      </c>
      <c r="G24" s="292">
        <f t="shared" si="1"/>
        <v>4.797873904685143E-3</v>
      </c>
      <c r="H24" s="293">
        <v>1967</v>
      </c>
      <c r="I24" s="290">
        <v>1973</v>
      </c>
      <c r="J24" s="289"/>
      <c r="K24" s="290"/>
      <c r="L24" s="289">
        <f t="shared" si="2"/>
        <v>3940</v>
      </c>
      <c r="M24" s="294">
        <f t="shared" si="3"/>
        <v>-0.32918781725888324</v>
      </c>
      <c r="N24" s="293">
        <v>19476</v>
      </c>
      <c r="O24" s="290">
        <v>17698</v>
      </c>
      <c r="P24" s="289">
        <v>5</v>
      </c>
      <c r="Q24" s="290"/>
      <c r="R24" s="289">
        <f t="shared" si="4"/>
        <v>37179</v>
      </c>
      <c r="S24" s="292">
        <f t="shared" si="5"/>
        <v>7.2031818848471239E-3</v>
      </c>
      <c r="T24" s="293">
        <v>24142</v>
      </c>
      <c r="U24" s="290">
        <v>24864</v>
      </c>
      <c r="V24" s="289"/>
      <c r="W24" s="290"/>
      <c r="X24" s="289">
        <f t="shared" si="6"/>
        <v>49006</v>
      </c>
      <c r="Y24" s="288">
        <f t="shared" si="7"/>
        <v>-0.24133779537199529</v>
      </c>
    </row>
    <row r="25" spans="1:25" ht="19.350000000000001" customHeight="1" x14ac:dyDescent="0.25">
      <c r="A25" s="295" t="s">
        <v>261</v>
      </c>
      <c r="B25" s="293">
        <v>1287</v>
      </c>
      <c r="C25" s="290">
        <v>1112</v>
      </c>
      <c r="D25" s="289">
        <v>0</v>
      </c>
      <c r="E25" s="290">
        <v>0</v>
      </c>
      <c r="F25" s="289">
        <f t="shared" si="0"/>
        <v>2399</v>
      </c>
      <c r="G25" s="292">
        <f t="shared" si="1"/>
        <v>4.3549373807565865E-3</v>
      </c>
      <c r="H25" s="293">
        <v>1069</v>
      </c>
      <c r="I25" s="290">
        <v>1006</v>
      </c>
      <c r="J25" s="289"/>
      <c r="K25" s="290"/>
      <c r="L25" s="289">
        <f t="shared" si="2"/>
        <v>2075</v>
      </c>
      <c r="M25" s="294">
        <f t="shared" si="3"/>
        <v>0.1561445783132529</v>
      </c>
      <c r="N25" s="293">
        <v>11836</v>
      </c>
      <c r="O25" s="290">
        <v>10810</v>
      </c>
      <c r="P25" s="289"/>
      <c r="Q25" s="290"/>
      <c r="R25" s="289">
        <f t="shared" si="4"/>
        <v>22646</v>
      </c>
      <c r="S25" s="292">
        <f t="shared" si="5"/>
        <v>4.3875106098670751E-3</v>
      </c>
      <c r="T25" s="293">
        <v>9380</v>
      </c>
      <c r="U25" s="290">
        <v>9500</v>
      </c>
      <c r="V25" s="289"/>
      <c r="W25" s="290"/>
      <c r="X25" s="289">
        <f t="shared" si="6"/>
        <v>18880</v>
      </c>
      <c r="Y25" s="288">
        <f t="shared" si="7"/>
        <v>0.19947033898305078</v>
      </c>
    </row>
    <row r="26" spans="1:25" ht="19.350000000000001" customHeight="1" x14ac:dyDescent="0.25">
      <c r="A26" s="295" t="s">
        <v>262</v>
      </c>
      <c r="B26" s="293">
        <v>464</v>
      </c>
      <c r="C26" s="290">
        <v>220</v>
      </c>
      <c r="D26" s="289">
        <v>0</v>
      </c>
      <c r="E26" s="290">
        <v>0</v>
      </c>
      <c r="F26" s="289">
        <f t="shared" si="0"/>
        <v>684</v>
      </c>
      <c r="G26" s="292">
        <f t="shared" si="1"/>
        <v>1.2416745178980846E-3</v>
      </c>
      <c r="H26" s="293">
        <v>2107</v>
      </c>
      <c r="I26" s="290">
        <v>1722</v>
      </c>
      <c r="J26" s="289"/>
      <c r="K26" s="290"/>
      <c r="L26" s="289">
        <f t="shared" si="2"/>
        <v>3829</v>
      </c>
      <c r="M26" s="294">
        <f t="shared" si="3"/>
        <v>-0.82136328022982497</v>
      </c>
      <c r="N26" s="293">
        <v>7963</v>
      </c>
      <c r="O26" s="290">
        <v>3318</v>
      </c>
      <c r="P26" s="289"/>
      <c r="Q26" s="290"/>
      <c r="R26" s="289">
        <f t="shared" si="4"/>
        <v>11281</v>
      </c>
      <c r="S26" s="292">
        <f t="shared" si="5"/>
        <v>2.1856180866338636E-3</v>
      </c>
      <c r="T26" s="293">
        <v>20490</v>
      </c>
      <c r="U26" s="290">
        <v>17741</v>
      </c>
      <c r="V26" s="289">
        <v>0</v>
      </c>
      <c r="W26" s="290"/>
      <c r="X26" s="289">
        <f t="shared" si="6"/>
        <v>38231</v>
      </c>
      <c r="Y26" s="288">
        <f t="shared" si="7"/>
        <v>-0.70492532238235994</v>
      </c>
    </row>
    <row r="27" spans="1:25" ht="19.350000000000001" customHeight="1" thickBot="1" x14ac:dyDescent="0.3">
      <c r="A27" s="318" t="s">
        <v>246</v>
      </c>
      <c r="B27" s="315">
        <v>12430</v>
      </c>
      <c r="C27" s="314">
        <v>9062</v>
      </c>
      <c r="D27" s="313">
        <v>44</v>
      </c>
      <c r="E27" s="314">
        <v>34</v>
      </c>
      <c r="F27" s="313">
        <f t="shared" si="0"/>
        <v>21570</v>
      </c>
      <c r="G27" s="316">
        <f t="shared" si="1"/>
        <v>3.915631484073346E-2</v>
      </c>
      <c r="H27" s="315">
        <v>17373</v>
      </c>
      <c r="I27" s="314">
        <v>13567</v>
      </c>
      <c r="J27" s="313">
        <v>1</v>
      </c>
      <c r="K27" s="314"/>
      <c r="L27" s="313">
        <f t="shared" si="2"/>
        <v>30941</v>
      </c>
      <c r="M27" s="317">
        <f t="shared" si="3"/>
        <v>-0.30286674638828737</v>
      </c>
      <c r="N27" s="315">
        <v>141155</v>
      </c>
      <c r="O27" s="314">
        <v>108631</v>
      </c>
      <c r="P27" s="313">
        <v>281</v>
      </c>
      <c r="Q27" s="314">
        <v>156</v>
      </c>
      <c r="R27" s="313">
        <f t="shared" si="4"/>
        <v>250223</v>
      </c>
      <c r="S27" s="316">
        <f t="shared" si="5"/>
        <v>4.847902796665058E-2</v>
      </c>
      <c r="T27" s="315">
        <v>159981</v>
      </c>
      <c r="U27" s="314">
        <v>126842</v>
      </c>
      <c r="V27" s="313">
        <v>545</v>
      </c>
      <c r="W27" s="314">
        <v>551</v>
      </c>
      <c r="X27" s="313">
        <f t="shared" si="6"/>
        <v>287919</v>
      </c>
      <c r="Y27" s="312">
        <f t="shared" si="7"/>
        <v>-0.13092571174531731</v>
      </c>
    </row>
    <row r="28" spans="1:25" s="296" customFormat="1" ht="19.350000000000001" customHeight="1" x14ac:dyDescent="0.25">
      <c r="A28" s="303" t="s">
        <v>63</v>
      </c>
      <c r="B28" s="300">
        <f>SUM(B29:B44)</f>
        <v>83221</v>
      </c>
      <c r="C28" s="299">
        <f>SUM(C29:C44)</f>
        <v>79101</v>
      </c>
      <c r="D28" s="298">
        <f>SUM(D29:D44)</f>
        <v>234</v>
      </c>
      <c r="E28" s="299">
        <f>SUM(E29:E44)</f>
        <v>162</v>
      </c>
      <c r="F28" s="298">
        <f t="shared" si="0"/>
        <v>162718</v>
      </c>
      <c r="G28" s="301">
        <f t="shared" si="1"/>
        <v>0.29538420205166743</v>
      </c>
      <c r="H28" s="300">
        <f>SUM(H29:H44)</f>
        <v>67323</v>
      </c>
      <c r="I28" s="299">
        <f>SUM(I29:I44)</f>
        <v>63214</v>
      </c>
      <c r="J28" s="298">
        <f>SUM(J29:J44)</f>
        <v>749</v>
      </c>
      <c r="K28" s="299">
        <f>SUM(K29:K44)</f>
        <v>668</v>
      </c>
      <c r="L28" s="298">
        <f t="shared" si="2"/>
        <v>131954</v>
      </c>
      <c r="M28" s="302">
        <f t="shared" si="3"/>
        <v>0.23314185246373742</v>
      </c>
      <c r="N28" s="300">
        <f>SUM(N29:N44)</f>
        <v>717536</v>
      </c>
      <c r="O28" s="299">
        <f>SUM(O29:O44)</f>
        <v>707018</v>
      </c>
      <c r="P28" s="298">
        <f>SUM(P29:P44)</f>
        <v>7623</v>
      </c>
      <c r="Q28" s="299">
        <f>SUM(Q29:Q44)</f>
        <v>7130</v>
      </c>
      <c r="R28" s="298">
        <f t="shared" si="4"/>
        <v>1439307</v>
      </c>
      <c r="S28" s="301">
        <f t="shared" si="5"/>
        <v>0.27885607760116354</v>
      </c>
      <c r="T28" s="300">
        <f>SUM(T29:T44)</f>
        <v>584637</v>
      </c>
      <c r="U28" s="299">
        <f>SUM(U29:U44)</f>
        <v>574651</v>
      </c>
      <c r="V28" s="298">
        <f>SUM(V29:V44)</f>
        <v>9850</v>
      </c>
      <c r="W28" s="299">
        <f>SUM(W29:W44)</f>
        <v>9655</v>
      </c>
      <c r="X28" s="298">
        <f t="shared" si="6"/>
        <v>1178793</v>
      </c>
      <c r="Y28" s="297">
        <f t="shared" si="7"/>
        <v>0.22100063369904643</v>
      </c>
    </row>
    <row r="29" spans="1:25" ht="19.350000000000001" customHeight="1" x14ac:dyDescent="0.25">
      <c r="A29" s="310" t="s">
        <v>263</v>
      </c>
      <c r="B29" s="307">
        <v>12732</v>
      </c>
      <c r="C29" s="305">
        <v>13299</v>
      </c>
      <c r="D29" s="306">
        <v>0</v>
      </c>
      <c r="E29" s="305">
        <v>0</v>
      </c>
      <c r="F29" s="306">
        <f t="shared" si="0"/>
        <v>26031</v>
      </c>
      <c r="G29" s="308">
        <f t="shared" si="1"/>
        <v>4.7254428911410878E-2</v>
      </c>
      <c r="H29" s="307">
        <v>11259</v>
      </c>
      <c r="I29" s="305">
        <v>11036</v>
      </c>
      <c r="J29" s="306"/>
      <c r="K29" s="305"/>
      <c r="L29" s="306">
        <f t="shared" si="2"/>
        <v>22295</v>
      </c>
      <c r="M29" s="309">
        <f t="shared" si="3"/>
        <v>0.16757120430589811</v>
      </c>
      <c r="N29" s="307">
        <v>115190</v>
      </c>
      <c r="O29" s="305">
        <v>120741</v>
      </c>
      <c r="P29" s="306">
        <v>11</v>
      </c>
      <c r="Q29" s="305">
        <v>8</v>
      </c>
      <c r="R29" s="306">
        <f t="shared" si="4"/>
        <v>235950</v>
      </c>
      <c r="S29" s="308">
        <f t="shared" si="5"/>
        <v>4.5713729947811373E-2</v>
      </c>
      <c r="T29" s="311">
        <v>95941</v>
      </c>
      <c r="U29" s="305">
        <v>95808</v>
      </c>
      <c r="V29" s="306">
        <v>104</v>
      </c>
      <c r="W29" s="305">
        <v>107</v>
      </c>
      <c r="X29" s="306">
        <f t="shared" si="6"/>
        <v>191960</v>
      </c>
      <c r="Y29" s="304">
        <f t="shared" si="7"/>
        <v>0.2291623254844759</v>
      </c>
    </row>
    <row r="30" spans="1:25" ht="19.350000000000001" customHeight="1" x14ac:dyDescent="0.25">
      <c r="A30" s="310" t="s">
        <v>264</v>
      </c>
      <c r="B30" s="307">
        <v>12423</v>
      </c>
      <c r="C30" s="305">
        <v>12824</v>
      </c>
      <c r="D30" s="306">
        <v>0</v>
      </c>
      <c r="E30" s="305">
        <v>0</v>
      </c>
      <c r="F30" s="306">
        <f t="shared" si="0"/>
        <v>25247</v>
      </c>
      <c r="G30" s="308">
        <f t="shared" si="1"/>
        <v>4.5831223031246995E-2</v>
      </c>
      <c r="H30" s="307">
        <v>11294</v>
      </c>
      <c r="I30" s="305">
        <v>11450</v>
      </c>
      <c r="J30" s="306">
        <v>2</v>
      </c>
      <c r="K30" s="305">
        <v>2</v>
      </c>
      <c r="L30" s="306">
        <f t="shared" si="2"/>
        <v>22748</v>
      </c>
      <c r="M30" s="309">
        <f t="shared" si="3"/>
        <v>0.10985581149991197</v>
      </c>
      <c r="N30" s="307">
        <v>112044</v>
      </c>
      <c r="O30" s="305">
        <v>111372</v>
      </c>
      <c r="P30" s="306">
        <v>328</v>
      </c>
      <c r="Q30" s="305">
        <v>3</v>
      </c>
      <c r="R30" s="306">
        <f t="shared" si="4"/>
        <v>223747</v>
      </c>
      <c r="S30" s="308">
        <f t="shared" si="5"/>
        <v>4.3349480545170377E-2</v>
      </c>
      <c r="T30" s="311">
        <v>77172</v>
      </c>
      <c r="U30" s="305">
        <v>78419</v>
      </c>
      <c r="V30" s="306">
        <v>323</v>
      </c>
      <c r="W30" s="305">
        <v>392</v>
      </c>
      <c r="X30" s="306">
        <f t="shared" si="6"/>
        <v>156306</v>
      </c>
      <c r="Y30" s="304">
        <f t="shared" si="7"/>
        <v>0.43146776195411563</v>
      </c>
    </row>
    <row r="31" spans="1:25" ht="19.350000000000001" customHeight="1" x14ac:dyDescent="0.25">
      <c r="A31" s="310" t="s">
        <v>265</v>
      </c>
      <c r="B31" s="307">
        <v>12740</v>
      </c>
      <c r="C31" s="305">
        <v>10050</v>
      </c>
      <c r="D31" s="306">
        <v>0</v>
      </c>
      <c r="E31" s="305">
        <v>0</v>
      </c>
      <c r="F31" s="306">
        <f t="shared" si="0"/>
        <v>22790</v>
      </c>
      <c r="G31" s="308">
        <f t="shared" si="1"/>
        <v>4.1370997460376244E-2</v>
      </c>
      <c r="H31" s="307">
        <v>6114</v>
      </c>
      <c r="I31" s="305">
        <v>5325</v>
      </c>
      <c r="J31" s="306"/>
      <c r="K31" s="305"/>
      <c r="L31" s="306">
        <f t="shared" si="2"/>
        <v>11439</v>
      </c>
      <c r="M31" s="309">
        <f t="shared" si="3"/>
        <v>0.99230701984439196</v>
      </c>
      <c r="N31" s="307">
        <v>76714</v>
      </c>
      <c r="O31" s="305">
        <v>79411</v>
      </c>
      <c r="P31" s="306">
        <v>2</v>
      </c>
      <c r="Q31" s="305">
        <v>2</v>
      </c>
      <c r="R31" s="306">
        <f t="shared" si="4"/>
        <v>156129</v>
      </c>
      <c r="S31" s="308">
        <f t="shared" si="5"/>
        <v>3.0248946569280954E-2</v>
      </c>
      <c r="T31" s="311">
        <v>60823</v>
      </c>
      <c r="U31" s="305">
        <v>59992</v>
      </c>
      <c r="V31" s="306">
        <v>289</v>
      </c>
      <c r="W31" s="305">
        <v>172</v>
      </c>
      <c r="X31" s="306">
        <f t="shared" si="6"/>
        <v>121276</v>
      </c>
      <c r="Y31" s="304">
        <f t="shared" si="7"/>
        <v>0.28738579768462014</v>
      </c>
    </row>
    <row r="32" spans="1:25" ht="19.350000000000001" customHeight="1" x14ac:dyDescent="0.25">
      <c r="A32" s="310" t="s">
        <v>266</v>
      </c>
      <c r="B32" s="307">
        <v>6534</v>
      </c>
      <c r="C32" s="305">
        <v>7392</v>
      </c>
      <c r="D32" s="306">
        <v>0</v>
      </c>
      <c r="E32" s="305">
        <v>0</v>
      </c>
      <c r="F32" s="306">
        <f t="shared" si="0"/>
        <v>13926</v>
      </c>
      <c r="G32" s="308">
        <f t="shared" si="1"/>
        <v>2.5280057509135565E-2</v>
      </c>
      <c r="H32" s="307">
        <v>323</v>
      </c>
      <c r="I32" s="305">
        <v>262</v>
      </c>
      <c r="J32" s="306"/>
      <c r="K32" s="305"/>
      <c r="L32" s="306">
        <f t="shared" si="2"/>
        <v>585</v>
      </c>
      <c r="M32" s="309" t="s">
        <v>51</v>
      </c>
      <c r="N32" s="307">
        <v>56243</v>
      </c>
      <c r="O32" s="305">
        <v>58775</v>
      </c>
      <c r="P32" s="306"/>
      <c r="Q32" s="305">
        <v>0</v>
      </c>
      <c r="R32" s="306">
        <f t="shared" si="4"/>
        <v>115018</v>
      </c>
      <c r="S32" s="308">
        <f t="shared" si="5"/>
        <v>2.2283966056950065E-2</v>
      </c>
      <c r="T32" s="311">
        <v>2930</v>
      </c>
      <c r="U32" s="305">
        <v>2331</v>
      </c>
      <c r="V32" s="306"/>
      <c r="W32" s="305"/>
      <c r="X32" s="306">
        <f t="shared" si="6"/>
        <v>5261</v>
      </c>
      <c r="Y32" s="304" t="s">
        <v>51</v>
      </c>
    </row>
    <row r="33" spans="1:25" ht="19.350000000000001" customHeight="1" x14ac:dyDescent="0.25">
      <c r="A33" s="310" t="s">
        <v>268</v>
      </c>
      <c r="B33" s="307">
        <v>5664</v>
      </c>
      <c r="C33" s="305">
        <v>5179</v>
      </c>
      <c r="D33" s="306">
        <v>0</v>
      </c>
      <c r="E33" s="305">
        <v>0</v>
      </c>
      <c r="F33" s="306">
        <f t="shared" si="0"/>
        <v>10843</v>
      </c>
      <c r="G33" s="308">
        <f t="shared" si="1"/>
        <v>1.9683445610480896E-2</v>
      </c>
      <c r="H33" s="307">
        <v>5033</v>
      </c>
      <c r="I33" s="305">
        <v>4681</v>
      </c>
      <c r="J33" s="306"/>
      <c r="K33" s="305">
        <v>0</v>
      </c>
      <c r="L33" s="306">
        <f t="shared" si="2"/>
        <v>9714</v>
      </c>
      <c r="M33" s="309">
        <f t="shared" si="3"/>
        <v>0.11622400658842902</v>
      </c>
      <c r="N33" s="307">
        <v>51347</v>
      </c>
      <c r="O33" s="305">
        <v>48935</v>
      </c>
      <c r="P33" s="306">
        <v>92</v>
      </c>
      <c r="Q33" s="305">
        <v>135</v>
      </c>
      <c r="R33" s="306">
        <f t="shared" si="4"/>
        <v>100509</v>
      </c>
      <c r="S33" s="308">
        <f t="shared" si="5"/>
        <v>1.9472944620998401E-2</v>
      </c>
      <c r="T33" s="311">
        <v>42304</v>
      </c>
      <c r="U33" s="305">
        <v>41345</v>
      </c>
      <c r="V33" s="306">
        <v>244</v>
      </c>
      <c r="W33" s="305">
        <v>298</v>
      </c>
      <c r="X33" s="306">
        <f t="shared" si="6"/>
        <v>84191</v>
      </c>
      <c r="Y33" s="304">
        <f t="shared" si="7"/>
        <v>0.19382119228896211</v>
      </c>
    </row>
    <row r="34" spans="1:25" ht="19.350000000000001" customHeight="1" x14ac:dyDescent="0.25">
      <c r="A34" s="310" t="s">
        <v>267</v>
      </c>
      <c r="B34" s="307">
        <v>4934</v>
      </c>
      <c r="C34" s="305">
        <v>4783</v>
      </c>
      <c r="D34" s="306">
        <v>0</v>
      </c>
      <c r="E34" s="305">
        <v>0</v>
      </c>
      <c r="F34" s="306">
        <f t="shared" si="0"/>
        <v>9717</v>
      </c>
      <c r="G34" s="308">
        <f t="shared" si="1"/>
        <v>1.7639402471367967E-2</v>
      </c>
      <c r="H34" s="307">
        <v>4707</v>
      </c>
      <c r="I34" s="305">
        <v>4260</v>
      </c>
      <c r="J34" s="306"/>
      <c r="K34" s="305"/>
      <c r="L34" s="306">
        <f t="shared" si="2"/>
        <v>8967</v>
      </c>
      <c r="M34" s="309">
        <f t="shared" si="3"/>
        <v>8.3640013382402234E-2</v>
      </c>
      <c r="N34" s="307">
        <v>50482</v>
      </c>
      <c r="O34" s="305">
        <v>46747</v>
      </c>
      <c r="P34" s="306"/>
      <c r="Q34" s="305">
        <v>0</v>
      </c>
      <c r="R34" s="306">
        <f t="shared" si="4"/>
        <v>97229</v>
      </c>
      <c r="S34" s="308">
        <f t="shared" si="5"/>
        <v>1.8837466620452433E-2</v>
      </c>
      <c r="T34" s="311">
        <v>31539</v>
      </c>
      <c r="U34" s="305">
        <v>30912</v>
      </c>
      <c r="V34" s="306"/>
      <c r="W34" s="305">
        <v>0</v>
      </c>
      <c r="X34" s="306">
        <f t="shared" si="6"/>
        <v>62451</v>
      </c>
      <c r="Y34" s="304">
        <f t="shared" si="7"/>
        <v>0.55688459752445918</v>
      </c>
    </row>
    <row r="35" spans="1:25" ht="19.350000000000001" customHeight="1" x14ac:dyDescent="0.25">
      <c r="A35" s="310" t="s">
        <v>271</v>
      </c>
      <c r="B35" s="307">
        <v>4094</v>
      </c>
      <c r="C35" s="305">
        <v>3657</v>
      </c>
      <c r="D35" s="306">
        <v>0</v>
      </c>
      <c r="E35" s="305">
        <v>0</v>
      </c>
      <c r="F35" s="306">
        <f t="shared" si="0"/>
        <v>7751</v>
      </c>
      <c r="G35" s="308">
        <f t="shared" si="1"/>
        <v>1.4070495889222302E-2</v>
      </c>
      <c r="H35" s="307">
        <v>2511</v>
      </c>
      <c r="I35" s="305">
        <v>2092</v>
      </c>
      <c r="J35" s="306"/>
      <c r="K35" s="305"/>
      <c r="L35" s="306">
        <f t="shared" si="2"/>
        <v>4603</v>
      </c>
      <c r="M35" s="309">
        <f t="shared" si="3"/>
        <v>0.68390180317184446</v>
      </c>
      <c r="N35" s="307">
        <v>24068</v>
      </c>
      <c r="O35" s="305">
        <v>22551</v>
      </c>
      <c r="P35" s="306">
        <v>4</v>
      </c>
      <c r="Q35" s="305"/>
      <c r="R35" s="306">
        <f t="shared" si="4"/>
        <v>46623</v>
      </c>
      <c r="S35" s="308">
        <f t="shared" si="5"/>
        <v>9.0328935425166759E-3</v>
      </c>
      <c r="T35" s="311">
        <v>24560</v>
      </c>
      <c r="U35" s="305">
        <v>22880</v>
      </c>
      <c r="V35" s="306">
        <v>7</v>
      </c>
      <c r="W35" s="305">
        <v>2</v>
      </c>
      <c r="X35" s="306">
        <f t="shared" si="6"/>
        <v>47449</v>
      </c>
      <c r="Y35" s="304">
        <f t="shared" si="7"/>
        <v>-1.7408164555628103E-2</v>
      </c>
    </row>
    <row r="36" spans="1:25" ht="19.350000000000001" customHeight="1" x14ac:dyDescent="0.25">
      <c r="A36" s="310" t="s">
        <v>270</v>
      </c>
      <c r="B36" s="307">
        <v>3056</v>
      </c>
      <c r="C36" s="305">
        <v>3547</v>
      </c>
      <c r="D36" s="306">
        <v>0</v>
      </c>
      <c r="E36" s="305">
        <v>0</v>
      </c>
      <c r="F36" s="306">
        <f t="shared" si="0"/>
        <v>6603</v>
      </c>
      <c r="G36" s="308">
        <f t="shared" si="1"/>
        <v>1.1986515850410896E-2</v>
      </c>
      <c r="H36" s="307">
        <v>2014</v>
      </c>
      <c r="I36" s="305">
        <v>2275</v>
      </c>
      <c r="J36" s="306"/>
      <c r="K36" s="305"/>
      <c r="L36" s="306">
        <f t="shared" si="2"/>
        <v>4289</v>
      </c>
      <c r="M36" s="309">
        <f t="shared" si="3"/>
        <v>0.5395197015621358</v>
      </c>
      <c r="N36" s="307">
        <v>26029</v>
      </c>
      <c r="O36" s="305">
        <v>27464</v>
      </c>
      <c r="P36" s="306">
        <v>150</v>
      </c>
      <c r="Q36" s="305">
        <v>388</v>
      </c>
      <c r="R36" s="306">
        <f t="shared" si="4"/>
        <v>54031</v>
      </c>
      <c r="S36" s="308">
        <f t="shared" si="5"/>
        <v>1.0468143855944887E-2</v>
      </c>
      <c r="T36" s="311">
        <v>17695</v>
      </c>
      <c r="U36" s="305">
        <v>18510</v>
      </c>
      <c r="V36" s="306">
        <v>4</v>
      </c>
      <c r="W36" s="305">
        <v>0</v>
      </c>
      <c r="X36" s="306">
        <f t="shared" si="6"/>
        <v>36209</v>
      </c>
      <c r="Y36" s="304">
        <f t="shared" si="7"/>
        <v>0.49219807230246615</v>
      </c>
    </row>
    <row r="37" spans="1:25" ht="19.350000000000001" customHeight="1" x14ac:dyDescent="0.25">
      <c r="A37" s="310" t="s">
        <v>269</v>
      </c>
      <c r="B37" s="307">
        <v>2965</v>
      </c>
      <c r="C37" s="305">
        <v>2655</v>
      </c>
      <c r="D37" s="306">
        <v>0</v>
      </c>
      <c r="E37" s="305">
        <v>0</v>
      </c>
      <c r="F37" s="306">
        <f t="shared" si="0"/>
        <v>5620</v>
      </c>
      <c r="G37" s="308">
        <f t="shared" si="1"/>
        <v>1.0202062559338063E-2</v>
      </c>
      <c r="H37" s="307">
        <v>5219</v>
      </c>
      <c r="I37" s="305">
        <v>5405</v>
      </c>
      <c r="J37" s="306"/>
      <c r="K37" s="305"/>
      <c r="L37" s="306">
        <f t="shared" si="2"/>
        <v>10624</v>
      </c>
      <c r="M37" s="309">
        <f t="shared" si="3"/>
        <v>-0.47100903614457834</v>
      </c>
      <c r="N37" s="307">
        <v>34197</v>
      </c>
      <c r="O37" s="305">
        <v>32336</v>
      </c>
      <c r="P37" s="306"/>
      <c r="Q37" s="305"/>
      <c r="R37" s="306">
        <f t="shared" si="4"/>
        <v>66533</v>
      </c>
      <c r="S37" s="308">
        <f t="shared" si="5"/>
        <v>1.2890322503147844E-2</v>
      </c>
      <c r="T37" s="311">
        <v>45041</v>
      </c>
      <c r="U37" s="305">
        <v>48116</v>
      </c>
      <c r="V37" s="306"/>
      <c r="W37" s="305"/>
      <c r="X37" s="306">
        <f t="shared" si="6"/>
        <v>93157</v>
      </c>
      <c r="Y37" s="304">
        <f t="shared" si="7"/>
        <v>-0.28579709522633834</v>
      </c>
    </row>
    <row r="38" spans="1:25" ht="19.350000000000001" customHeight="1" x14ac:dyDescent="0.25">
      <c r="A38" s="310" t="s">
        <v>272</v>
      </c>
      <c r="B38" s="307">
        <v>1910</v>
      </c>
      <c r="C38" s="305">
        <v>1546</v>
      </c>
      <c r="D38" s="306">
        <v>0</v>
      </c>
      <c r="E38" s="305">
        <v>0</v>
      </c>
      <c r="F38" s="306">
        <f t="shared" si="0"/>
        <v>3456</v>
      </c>
      <c r="G38" s="308">
        <f t="shared" si="1"/>
        <v>6.2737238799061117E-3</v>
      </c>
      <c r="H38" s="307">
        <v>1557</v>
      </c>
      <c r="I38" s="305">
        <v>1568</v>
      </c>
      <c r="J38" s="306"/>
      <c r="K38" s="305"/>
      <c r="L38" s="306">
        <f t="shared" si="2"/>
        <v>3125</v>
      </c>
      <c r="M38" s="309">
        <f t="shared" si="3"/>
        <v>0.10592000000000001</v>
      </c>
      <c r="N38" s="307">
        <v>15245</v>
      </c>
      <c r="O38" s="305">
        <v>14259</v>
      </c>
      <c r="P38" s="306">
        <v>5</v>
      </c>
      <c r="Q38" s="305">
        <v>3</v>
      </c>
      <c r="R38" s="306">
        <f t="shared" si="4"/>
        <v>29512</v>
      </c>
      <c r="S38" s="308">
        <f t="shared" si="5"/>
        <v>5.717752058570922E-3</v>
      </c>
      <c r="T38" s="311">
        <v>15623</v>
      </c>
      <c r="U38" s="305">
        <v>15126</v>
      </c>
      <c r="V38" s="306">
        <v>5</v>
      </c>
      <c r="W38" s="305"/>
      <c r="X38" s="306">
        <f t="shared" si="6"/>
        <v>30754</v>
      </c>
      <c r="Y38" s="304">
        <f t="shared" si="7"/>
        <v>-4.0384990570332291E-2</v>
      </c>
    </row>
    <row r="39" spans="1:25" ht="19.350000000000001" customHeight="1" x14ac:dyDescent="0.25">
      <c r="A39" s="310" t="s">
        <v>273</v>
      </c>
      <c r="B39" s="307">
        <v>1848</v>
      </c>
      <c r="C39" s="305">
        <v>1248</v>
      </c>
      <c r="D39" s="306">
        <v>0</v>
      </c>
      <c r="E39" s="305">
        <v>0</v>
      </c>
      <c r="F39" s="306">
        <f t="shared" si="0"/>
        <v>3096</v>
      </c>
      <c r="G39" s="308">
        <f t="shared" si="1"/>
        <v>5.620210975749225E-3</v>
      </c>
      <c r="H39" s="307">
        <v>1040</v>
      </c>
      <c r="I39" s="305">
        <v>715</v>
      </c>
      <c r="J39" s="306"/>
      <c r="K39" s="305"/>
      <c r="L39" s="306">
        <f t="shared" si="2"/>
        <v>1755</v>
      </c>
      <c r="M39" s="309">
        <f t="shared" si="3"/>
        <v>0.76410256410256405</v>
      </c>
      <c r="N39" s="307">
        <v>11219</v>
      </c>
      <c r="O39" s="305">
        <v>10191</v>
      </c>
      <c r="P39" s="306"/>
      <c r="Q39" s="305">
        <v>0</v>
      </c>
      <c r="R39" s="306">
        <f t="shared" si="4"/>
        <v>21410</v>
      </c>
      <c r="S39" s="308">
        <f t="shared" si="5"/>
        <v>4.1480438999052403E-3</v>
      </c>
      <c r="T39" s="311">
        <v>8010</v>
      </c>
      <c r="U39" s="305">
        <v>7847</v>
      </c>
      <c r="V39" s="306"/>
      <c r="W39" s="305"/>
      <c r="X39" s="306">
        <f t="shared" si="6"/>
        <v>15857</v>
      </c>
      <c r="Y39" s="304">
        <f t="shared" si="7"/>
        <v>0.35019234407517175</v>
      </c>
    </row>
    <row r="40" spans="1:25" ht="19.350000000000001" customHeight="1" x14ac:dyDescent="0.25">
      <c r="A40" s="310" t="s">
        <v>274</v>
      </c>
      <c r="B40" s="307">
        <v>1366</v>
      </c>
      <c r="C40" s="305">
        <v>917</v>
      </c>
      <c r="D40" s="306">
        <v>0</v>
      </c>
      <c r="E40" s="305">
        <v>0</v>
      </c>
      <c r="F40" s="306">
        <f t="shared" si="0"/>
        <v>2283</v>
      </c>
      <c r="G40" s="308">
        <f t="shared" si="1"/>
        <v>4.1443610005282563E-3</v>
      </c>
      <c r="H40" s="307">
        <v>1209</v>
      </c>
      <c r="I40" s="305">
        <v>704</v>
      </c>
      <c r="J40" s="306"/>
      <c r="K40" s="305">
        <v>0</v>
      </c>
      <c r="L40" s="306">
        <f t="shared" si="2"/>
        <v>1913</v>
      </c>
      <c r="M40" s="309">
        <f t="shared" si="3"/>
        <v>0.19341348667015157</v>
      </c>
      <c r="N40" s="307">
        <v>9828</v>
      </c>
      <c r="O40" s="305">
        <v>8703</v>
      </c>
      <c r="P40" s="306">
        <v>55</v>
      </c>
      <c r="Q40" s="305">
        <v>0</v>
      </c>
      <c r="R40" s="306">
        <f t="shared" si="4"/>
        <v>18586</v>
      </c>
      <c r="S40" s="308">
        <f t="shared" si="5"/>
        <v>3.600912840898589E-3</v>
      </c>
      <c r="T40" s="311">
        <v>9983</v>
      </c>
      <c r="U40" s="305">
        <v>8416</v>
      </c>
      <c r="V40" s="306">
        <v>1</v>
      </c>
      <c r="W40" s="305">
        <v>9</v>
      </c>
      <c r="X40" s="306">
        <f t="shared" si="6"/>
        <v>18409</v>
      </c>
      <c r="Y40" s="304">
        <f t="shared" si="7"/>
        <v>9.6148622956162555E-3</v>
      </c>
    </row>
    <row r="41" spans="1:25" ht="19.350000000000001" customHeight="1" x14ac:dyDescent="0.25">
      <c r="A41" s="310" t="s">
        <v>277</v>
      </c>
      <c r="B41" s="307">
        <v>485</v>
      </c>
      <c r="C41" s="305">
        <v>512</v>
      </c>
      <c r="D41" s="306">
        <v>1</v>
      </c>
      <c r="E41" s="305">
        <v>0</v>
      </c>
      <c r="F41" s="306">
        <f t="shared" ref="F41:F73" si="8">SUM(B41:E41)</f>
        <v>998</v>
      </c>
      <c r="G41" s="308">
        <f t="shared" ref="G41:G73" si="9">F41/$F$9</f>
        <v>1.8116829954127026E-3</v>
      </c>
      <c r="H41" s="307">
        <v>305</v>
      </c>
      <c r="I41" s="305">
        <v>339</v>
      </c>
      <c r="J41" s="306"/>
      <c r="K41" s="305"/>
      <c r="L41" s="306">
        <f t="shared" ref="L41:L73" si="10">SUM(H41:K41)</f>
        <v>644</v>
      </c>
      <c r="M41" s="309">
        <f t="shared" ref="M41:M73" si="11">IF(ISERROR(F41/L41-1),"         /0",(F41/L41-1))</f>
        <v>0.54968944099378891</v>
      </c>
      <c r="N41" s="307">
        <v>3622</v>
      </c>
      <c r="O41" s="305">
        <v>3960</v>
      </c>
      <c r="P41" s="306">
        <v>9</v>
      </c>
      <c r="Q41" s="305"/>
      <c r="R41" s="306">
        <f t="shared" ref="R41:R73" si="12">SUM(N41:Q41)</f>
        <v>7591</v>
      </c>
      <c r="S41" s="308">
        <f t="shared" ref="S41:S73" si="13">R41/$R$9</f>
        <v>1.4707053360196486E-3</v>
      </c>
      <c r="T41" s="311">
        <v>5143</v>
      </c>
      <c r="U41" s="305">
        <v>4439</v>
      </c>
      <c r="V41" s="306">
        <v>49</v>
      </c>
      <c r="W41" s="305">
        <v>4</v>
      </c>
      <c r="X41" s="306">
        <f t="shared" ref="X41:X73" si="14">SUM(T41:W41)</f>
        <v>9635</v>
      </c>
      <c r="Y41" s="304">
        <f t="shared" ref="Y41:Y73" si="15">IF(ISERROR(R41/X41-1),"         /0",(R41/X41-1))</f>
        <v>-0.21214322781525685</v>
      </c>
    </row>
    <row r="42" spans="1:25" ht="19.350000000000001" customHeight="1" x14ac:dyDescent="0.25">
      <c r="A42" s="310" t="s">
        <v>275</v>
      </c>
      <c r="B42" s="307">
        <v>597</v>
      </c>
      <c r="C42" s="305">
        <v>390</v>
      </c>
      <c r="D42" s="306">
        <v>0</v>
      </c>
      <c r="E42" s="305">
        <v>0</v>
      </c>
      <c r="F42" s="306">
        <f t="shared" si="8"/>
        <v>987</v>
      </c>
      <c r="G42" s="308">
        <f t="shared" si="9"/>
        <v>1.7917145455634642E-3</v>
      </c>
      <c r="H42" s="307">
        <v>822</v>
      </c>
      <c r="I42" s="305">
        <v>476</v>
      </c>
      <c r="J42" s="306"/>
      <c r="K42" s="305"/>
      <c r="L42" s="306">
        <f t="shared" si="10"/>
        <v>1298</v>
      </c>
      <c r="M42" s="309">
        <f t="shared" si="11"/>
        <v>-0.23959938366718025</v>
      </c>
      <c r="N42" s="307">
        <v>6528</v>
      </c>
      <c r="O42" s="305">
        <v>4208</v>
      </c>
      <c r="P42" s="306"/>
      <c r="Q42" s="305"/>
      <c r="R42" s="306">
        <f t="shared" si="12"/>
        <v>10736</v>
      </c>
      <c r="S42" s="308">
        <f t="shared" si="13"/>
        <v>2.0800279920309508E-3</v>
      </c>
      <c r="T42" s="311">
        <v>8603</v>
      </c>
      <c r="U42" s="305">
        <v>7022</v>
      </c>
      <c r="V42" s="306"/>
      <c r="W42" s="305"/>
      <c r="X42" s="306">
        <f t="shared" si="14"/>
        <v>15625</v>
      </c>
      <c r="Y42" s="304">
        <f t="shared" si="15"/>
        <v>-0.31289599999999995</v>
      </c>
    </row>
    <row r="43" spans="1:25" ht="19.350000000000001" customHeight="1" x14ac:dyDescent="0.25">
      <c r="A43" s="310" t="s">
        <v>276</v>
      </c>
      <c r="B43" s="307">
        <v>321</v>
      </c>
      <c r="C43" s="305">
        <v>314</v>
      </c>
      <c r="D43" s="306">
        <v>0</v>
      </c>
      <c r="E43" s="305">
        <v>0</v>
      </c>
      <c r="F43" s="306">
        <f t="shared" si="8"/>
        <v>635</v>
      </c>
      <c r="G43" s="308">
        <f t="shared" si="9"/>
        <v>1.1527241503878417E-3</v>
      </c>
      <c r="H43" s="307">
        <v>308</v>
      </c>
      <c r="I43" s="305">
        <v>287</v>
      </c>
      <c r="J43" s="306"/>
      <c r="K43" s="305"/>
      <c r="L43" s="306">
        <f t="shared" si="10"/>
        <v>595</v>
      </c>
      <c r="M43" s="309">
        <f t="shared" si="11"/>
        <v>6.7226890756302504E-2</v>
      </c>
      <c r="N43" s="307">
        <v>2984</v>
      </c>
      <c r="O43" s="305">
        <v>2972</v>
      </c>
      <c r="P43" s="306"/>
      <c r="Q43" s="305"/>
      <c r="R43" s="306">
        <f t="shared" si="12"/>
        <v>5956</v>
      </c>
      <c r="S43" s="308">
        <f t="shared" si="13"/>
        <v>1.1539350522109112E-3</v>
      </c>
      <c r="T43" s="311">
        <v>3617</v>
      </c>
      <c r="U43" s="305">
        <v>3088</v>
      </c>
      <c r="V43" s="306"/>
      <c r="W43" s="305">
        <v>13</v>
      </c>
      <c r="X43" s="306">
        <f t="shared" si="14"/>
        <v>6718</v>
      </c>
      <c r="Y43" s="304">
        <f t="shared" si="15"/>
        <v>-0.1134266150640072</v>
      </c>
    </row>
    <row r="44" spans="1:25" ht="19.350000000000001" customHeight="1" thickBot="1" x14ac:dyDescent="0.3">
      <c r="A44" s="310" t="s">
        <v>246</v>
      </c>
      <c r="B44" s="307">
        <v>11552</v>
      </c>
      <c r="C44" s="305">
        <v>10788</v>
      </c>
      <c r="D44" s="306">
        <v>233</v>
      </c>
      <c r="E44" s="305">
        <v>162</v>
      </c>
      <c r="F44" s="306">
        <f t="shared" si="8"/>
        <v>22735</v>
      </c>
      <c r="G44" s="308">
        <f t="shared" si="9"/>
        <v>4.1271155211130048E-2</v>
      </c>
      <c r="H44" s="307">
        <v>13608</v>
      </c>
      <c r="I44" s="305">
        <v>12339</v>
      </c>
      <c r="J44" s="306">
        <v>747</v>
      </c>
      <c r="K44" s="305">
        <v>666</v>
      </c>
      <c r="L44" s="306">
        <f t="shared" si="10"/>
        <v>27360</v>
      </c>
      <c r="M44" s="309">
        <f t="shared" si="11"/>
        <v>-0.16904239766081874</v>
      </c>
      <c r="N44" s="307">
        <v>121796</v>
      </c>
      <c r="O44" s="305">
        <v>114393</v>
      </c>
      <c r="P44" s="306">
        <v>6967</v>
      </c>
      <c r="Q44" s="305">
        <v>6591</v>
      </c>
      <c r="R44" s="306">
        <f t="shared" si="12"/>
        <v>249747</v>
      </c>
      <c r="S44" s="308">
        <f t="shared" si="13"/>
        <v>4.8386806159254274E-2</v>
      </c>
      <c r="T44" s="311">
        <v>135653</v>
      </c>
      <c r="U44" s="305">
        <v>130400</v>
      </c>
      <c r="V44" s="306">
        <v>8824</v>
      </c>
      <c r="W44" s="305">
        <v>8658</v>
      </c>
      <c r="X44" s="306">
        <f t="shared" si="14"/>
        <v>283535</v>
      </c>
      <c r="Y44" s="304">
        <f t="shared" si="15"/>
        <v>-0.11916694587969734</v>
      </c>
    </row>
    <row r="45" spans="1:25" s="296" customFormat="1" ht="19.350000000000001" customHeight="1" x14ac:dyDescent="0.25">
      <c r="A45" s="303" t="s">
        <v>62</v>
      </c>
      <c r="B45" s="300">
        <f>SUM(B46:B56)</f>
        <v>49328</v>
      </c>
      <c r="C45" s="299">
        <f>SUM(C46:C56)</f>
        <v>37133</v>
      </c>
      <c r="D45" s="298">
        <f>SUM(D46:D56)</f>
        <v>62</v>
      </c>
      <c r="E45" s="299">
        <f>SUM(E46:E56)</f>
        <v>0</v>
      </c>
      <c r="F45" s="298">
        <f t="shared" si="8"/>
        <v>86523</v>
      </c>
      <c r="G45" s="301">
        <f t="shared" si="9"/>
        <v>0.15706638057323974</v>
      </c>
      <c r="H45" s="300">
        <f>SUM(H46:H56)</f>
        <v>40309</v>
      </c>
      <c r="I45" s="299">
        <f>SUM(I46:I56)</f>
        <v>28207</v>
      </c>
      <c r="J45" s="298">
        <f>SUM(J46:J56)</f>
        <v>0</v>
      </c>
      <c r="K45" s="299">
        <f>SUM(K46:K56)</f>
        <v>0</v>
      </c>
      <c r="L45" s="298">
        <f t="shared" si="10"/>
        <v>68516</v>
      </c>
      <c r="M45" s="302">
        <f t="shared" si="11"/>
        <v>0.26281452507443515</v>
      </c>
      <c r="N45" s="300">
        <f>SUM(N46:N56)</f>
        <v>406648</v>
      </c>
      <c r="O45" s="299">
        <f>SUM(O46:O56)</f>
        <v>355565</v>
      </c>
      <c r="P45" s="298">
        <f>SUM(P46:P56)</f>
        <v>217</v>
      </c>
      <c r="Q45" s="299">
        <f>SUM(Q46:Q56)</f>
        <v>23</v>
      </c>
      <c r="R45" s="298">
        <f t="shared" si="12"/>
        <v>762453</v>
      </c>
      <c r="S45" s="301">
        <f t="shared" si="13"/>
        <v>0.14772015486288884</v>
      </c>
      <c r="T45" s="300">
        <f>SUM(T46:T56)</f>
        <v>318181</v>
      </c>
      <c r="U45" s="299">
        <f>SUM(U46:U56)</f>
        <v>266588</v>
      </c>
      <c r="V45" s="298">
        <f>SUM(V46:V56)</f>
        <v>137</v>
      </c>
      <c r="W45" s="299">
        <f>SUM(W46:W56)</f>
        <v>19</v>
      </c>
      <c r="X45" s="298">
        <f t="shared" si="14"/>
        <v>584925</v>
      </c>
      <c r="Y45" s="297">
        <f t="shared" si="15"/>
        <v>0.30350557763815877</v>
      </c>
    </row>
    <row r="46" spans="1:25" ht="19.350000000000001" customHeight="1" x14ac:dyDescent="0.25">
      <c r="A46" s="310" t="s">
        <v>278</v>
      </c>
      <c r="B46" s="307">
        <v>22089</v>
      </c>
      <c r="C46" s="305">
        <v>16374</v>
      </c>
      <c r="D46" s="306">
        <v>60</v>
      </c>
      <c r="E46" s="305">
        <v>0</v>
      </c>
      <c r="F46" s="306">
        <f t="shared" si="8"/>
        <v>38523</v>
      </c>
      <c r="G46" s="308">
        <f t="shared" si="9"/>
        <v>6.993132668565484E-2</v>
      </c>
      <c r="H46" s="307">
        <v>18640</v>
      </c>
      <c r="I46" s="305">
        <v>13330</v>
      </c>
      <c r="J46" s="306"/>
      <c r="K46" s="305"/>
      <c r="L46" s="306">
        <f t="shared" si="10"/>
        <v>31970</v>
      </c>
      <c r="M46" s="309">
        <f t="shared" si="11"/>
        <v>0.20497341257428836</v>
      </c>
      <c r="N46" s="307">
        <v>170923</v>
      </c>
      <c r="O46" s="305">
        <v>158087</v>
      </c>
      <c r="P46" s="306">
        <v>60</v>
      </c>
      <c r="Q46" s="305"/>
      <c r="R46" s="306">
        <f t="shared" si="12"/>
        <v>329070</v>
      </c>
      <c r="S46" s="308">
        <f t="shared" si="13"/>
        <v>6.3755105377945695E-2</v>
      </c>
      <c r="T46" s="307">
        <v>137817</v>
      </c>
      <c r="U46" s="305">
        <v>127030</v>
      </c>
      <c r="V46" s="306"/>
      <c r="W46" s="305"/>
      <c r="X46" s="289">
        <f t="shared" si="14"/>
        <v>264847</v>
      </c>
      <c r="Y46" s="304">
        <f t="shared" si="15"/>
        <v>0.24249094760371093</v>
      </c>
    </row>
    <row r="47" spans="1:25" ht="19.350000000000001" customHeight="1" x14ac:dyDescent="0.25">
      <c r="A47" s="310" t="s">
        <v>279</v>
      </c>
      <c r="B47" s="307">
        <v>8007</v>
      </c>
      <c r="C47" s="305">
        <v>6668</v>
      </c>
      <c r="D47" s="306">
        <v>0</v>
      </c>
      <c r="E47" s="305">
        <v>0</v>
      </c>
      <c r="F47" s="306">
        <f t="shared" si="8"/>
        <v>14675</v>
      </c>
      <c r="G47" s="308">
        <f t="shared" si="9"/>
        <v>2.6639727412506423E-2</v>
      </c>
      <c r="H47" s="307">
        <v>8064</v>
      </c>
      <c r="I47" s="305">
        <v>6126</v>
      </c>
      <c r="J47" s="306"/>
      <c r="K47" s="305"/>
      <c r="L47" s="306">
        <f t="shared" si="10"/>
        <v>14190</v>
      </c>
      <c r="M47" s="309">
        <f t="shared" si="11"/>
        <v>3.4178999295278345E-2</v>
      </c>
      <c r="N47" s="307">
        <v>66133</v>
      </c>
      <c r="O47" s="305">
        <v>59543</v>
      </c>
      <c r="P47" s="306"/>
      <c r="Q47" s="305"/>
      <c r="R47" s="306">
        <f t="shared" si="12"/>
        <v>125676</v>
      </c>
      <c r="S47" s="308">
        <f t="shared" si="13"/>
        <v>2.4348882072138766E-2</v>
      </c>
      <c r="T47" s="307">
        <v>65640</v>
      </c>
      <c r="U47" s="305">
        <v>58077</v>
      </c>
      <c r="V47" s="306"/>
      <c r="W47" s="305"/>
      <c r="X47" s="289">
        <f t="shared" si="14"/>
        <v>123717</v>
      </c>
      <c r="Y47" s="304">
        <f t="shared" si="15"/>
        <v>1.583452557045506E-2</v>
      </c>
    </row>
    <row r="48" spans="1:25" ht="19.350000000000001" customHeight="1" x14ac:dyDescent="0.25">
      <c r="A48" s="310" t="s">
        <v>280</v>
      </c>
      <c r="B48" s="307">
        <v>5760</v>
      </c>
      <c r="C48" s="305">
        <v>4201</v>
      </c>
      <c r="D48" s="306">
        <v>0</v>
      </c>
      <c r="E48" s="305">
        <v>0</v>
      </c>
      <c r="F48" s="306">
        <f t="shared" si="8"/>
        <v>9961</v>
      </c>
      <c r="G48" s="308">
        <f t="shared" si="9"/>
        <v>1.8082338995296522E-2</v>
      </c>
      <c r="H48" s="307">
        <v>184</v>
      </c>
      <c r="I48" s="305"/>
      <c r="J48" s="306">
        <v>0</v>
      </c>
      <c r="K48" s="305">
        <v>0</v>
      </c>
      <c r="L48" s="306">
        <f t="shared" si="10"/>
        <v>184</v>
      </c>
      <c r="M48" s="309">
        <f t="shared" si="11"/>
        <v>53.135869565217391</v>
      </c>
      <c r="N48" s="307">
        <v>53832</v>
      </c>
      <c r="O48" s="305">
        <v>46880</v>
      </c>
      <c r="P48" s="306">
        <v>0</v>
      </c>
      <c r="Q48" s="305">
        <v>0</v>
      </c>
      <c r="R48" s="306">
        <f t="shared" si="12"/>
        <v>100712</v>
      </c>
      <c r="S48" s="308">
        <f t="shared" si="13"/>
        <v>1.9512274509446825E-2</v>
      </c>
      <c r="T48" s="307">
        <v>1258</v>
      </c>
      <c r="U48" s="305"/>
      <c r="V48" s="306">
        <v>0</v>
      </c>
      <c r="W48" s="305">
        <v>0</v>
      </c>
      <c r="X48" s="289">
        <f t="shared" si="14"/>
        <v>1258</v>
      </c>
      <c r="Y48" s="304">
        <f t="shared" si="15"/>
        <v>79.057233704292528</v>
      </c>
    </row>
    <row r="49" spans="1:25" ht="19.350000000000001" customHeight="1" x14ac:dyDescent="0.25">
      <c r="A49" s="310" t="s">
        <v>281</v>
      </c>
      <c r="B49" s="307">
        <v>4172</v>
      </c>
      <c r="C49" s="305">
        <v>3306</v>
      </c>
      <c r="D49" s="306">
        <v>0</v>
      </c>
      <c r="E49" s="305">
        <v>0</v>
      </c>
      <c r="F49" s="306">
        <f t="shared" si="8"/>
        <v>7478</v>
      </c>
      <c r="G49" s="308">
        <f t="shared" si="9"/>
        <v>1.3574915270236663E-2</v>
      </c>
      <c r="H49" s="307">
        <v>3732</v>
      </c>
      <c r="I49" s="305">
        <v>3227</v>
      </c>
      <c r="J49" s="306"/>
      <c r="K49" s="305"/>
      <c r="L49" s="306">
        <f t="shared" si="10"/>
        <v>6959</v>
      </c>
      <c r="M49" s="309">
        <f t="shared" si="11"/>
        <v>7.4579680988647867E-2</v>
      </c>
      <c r="N49" s="307">
        <v>38566</v>
      </c>
      <c r="O49" s="305">
        <v>31704</v>
      </c>
      <c r="P49" s="306"/>
      <c r="Q49" s="305"/>
      <c r="R49" s="306">
        <f t="shared" si="12"/>
        <v>70270</v>
      </c>
      <c r="S49" s="308">
        <f t="shared" si="13"/>
        <v>1.361434118852598E-2</v>
      </c>
      <c r="T49" s="307">
        <v>35088</v>
      </c>
      <c r="U49" s="305">
        <v>30613</v>
      </c>
      <c r="V49" s="306"/>
      <c r="W49" s="305"/>
      <c r="X49" s="289">
        <f t="shared" si="14"/>
        <v>65701</v>
      </c>
      <c r="Y49" s="304">
        <f t="shared" si="15"/>
        <v>6.9542320512625322E-2</v>
      </c>
    </row>
    <row r="50" spans="1:25" ht="19.350000000000001" customHeight="1" x14ac:dyDescent="0.25">
      <c r="A50" s="310" t="s">
        <v>283</v>
      </c>
      <c r="B50" s="307">
        <v>2075</v>
      </c>
      <c r="C50" s="305">
        <v>1786</v>
      </c>
      <c r="D50" s="306">
        <v>0</v>
      </c>
      <c r="E50" s="305">
        <v>0</v>
      </c>
      <c r="F50" s="306">
        <f t="shared" si="8"/>
        <v>3861</v>
      </c>
      <c r="G50" s="308">
        <f t="shared" si="9"/>
        <v>7.0089258970826096E-3</v>
      </c>
      <c r="H50" s="307">
        <v>1635</v>
      </c>
      <c r="I50" s="305">
        <v>1371</v>
      </c>
      <c r="J50" s="306"/>
      <c r="K50" s="305"/>
      <c r="L50" s="306">
        <f t="shared" si="10"/>
        <v>3006</v>
      </c>
      <c r="M50" s="309">
        <f t="shared" si="11"/>
        <v>0.28443113772455098</v>
      </c>
      <c r="N50" s="307">
        <v>14492</v>
      </c>
      <c r="O50" s="305">
        <v>15745</v>
      </c>
      <c r="P50" s="306"/>
      <c r="Q50" s="305"/>
      <c r="R50" s="306">
        <f t="shared" si="12"/>
        <v>30237</v>
      </c>
      <c r="S50" s="308">
        <f t="shared" si="13"/>
        <v>5.8582159458867231E-3</v>
      </c>
      <c r="T50" s="307">
        <v>11572</v>
      </c>
      <c r="U50" s="305">
        <v>12854</v>
      </c>
      <c r="V50" s="306"/>
      <c r="W50" s="305"/>
      <c r="X50" s="289">
        <f t="shared" si="14"/>
        <v>24426</v>
      </c>
      <c r="Y50" s="304">
        <f t="shared" si="15"/>
        <v>0.23790223532301646</v>
      </c>
    </row>
    <row r="51" spans="1:25" ht="19.350000000000001" customHeight="1" x14ac:dyDescent="0.25">
      <c r="A51" s="310" t="s">
        <v>282</v>
      </c>
      <c r="B51" s="307">
        <v>1939</v>
      </c>
      <c r="C51" s="305">
        <v>1633</v>
      </c>
      <c r="D51" s="306">
        <v>0</v>
      </c>
      <c r="E51" s="305">
        <v>0</v>
      </c>
      <c r="F51" s="306">
        <f t="shared" si="8"/>
        <v>3572</v>
      </c>
      <c r="G51" s="308">
        <f t="shared" si="9"/>
        <v>6.4843002601344419E-3</v>
      </c>
      <c r="H51" s="307">
        <v>1912</v>
      </c>
      <c r="I51" s="305">
        <v>1423</v>
      </c>
      <c r="J51" s="306"/>
      <c r="K51" s="305"/>
      <c r="L51" s="306">
        <f t="shared" si="10"/>
        <v>3335</v>
      </c>
      <c r="M51" s="309">
        <f t="shared" si="11"/>
        <v>7.1064467766116968E-2</v>
      </c>
      <c r="N51" s="307">
        <v>16638</v>
      </c>
      <c r="O51" s="305">
        <v>15235</v>
      </c>
      <c r="P51" s="306"/>
      <c r="Q51" s="305"/>
      <c r="R51" s="306">
        <f t="shared" si="12"/>
        <v>31873</v>
      </c>
      <c r="S51" s="308">
        <f t="shared" si="13"/>
        <v>6.17517997298831E-3</v>
      </c>
      <c r="T51" s="307">
        <v>12430</v>
      </c>
      <c r="U51" s="305">
        <v>10762</v>
      </c>
      <c r="V51" s="306">
        <v>2</v>
      </c>
      <c r="W51" s="305"/>
      <c r="X51" s="289">
        <f t="shared" si="14"/>
        <v>23194</v>
      </c>
      <c r="Y51" s="304">
        <f t="shared" si="15"/>
        <v>0.37419160127619211</v>
      </c>
    </row>
    <row r="52" spans="1:25" ht="19.350000000000001" customHeight="1" x14ac:dyDescent="0.25">
      <c r="A52" s="310" t="s">
        <v>284</v>
      </c>
      <c r="B52" s="307">
        <v>1059</v>
      </c>
      <c r="C52" s="305">
        <v>1094</v>
      </c>
      <c r="D52" s="306">
        <v>1</v>
      </c>
      <c r="E52" s="305">
        <v>0</v>
      </c>
      <c r="F52" s="306">
        <f t="shared" si="8"/>
        <v>2154</v>
      </c>
      <c r="G52" s="308">
        <f t="shared" si="9"/>
        <v>3.9101855432053722E-3</v>
      </c>
      <c r="H52" s="307">
        <v>1323</v>
      </c>
      <c r="I52" s="305">
        <v>1247</v>
      </c>
      <c r="J52" s="306"/>
      <c r="K52" s="305"/>
      <c r="L52" s="306">
        <f t="shared" si="10"/>
        <v>2570</v>
      </c>
      <c r="M52" s="309">
        <f t="shared" si="11"/>
        <v>-0.16186770428015562</v>
      </c>
      <c r="N52" s="307">
        <v>10799</v>
      </c>
      <c r="O52" s="305">
        <v>10711</v>
      </c>
      <c r="P52" s="306">
        <v>17</v>
      </c>
      <c r="Q52" s="305"/>
      <c r="R52" s="306">
        <f t="shared" si="12"/>
        <v>21527</v>
      </c>
      <c r="S52" s="308">
        <f t="shared" si="13"/>
        <v>4.1707118651686179E-3</v>
      </c>
      <c r="T52" s="307">
        <v>12124</v>
      </c>
      <c r="U52" s="305">
        <v>10580</v>
      </c>
      <c r="V52" s="306"/>
      <c r="W52" s="305"/>
      <c r="X52" s="289">
        <f t="shared" si="14"/>
        <v>22704</v>
      </c>
      <c r="Y52" s="304">
        <f t="shared" si="15"/>
        <v>-5.1841085271317811E-2</v>
      </c>
    </row>
    <row r="53" spans="1:25" ht="19.350000000000001" customHeight="1" x14ac:dyDescent="0.25">
      <c r="A53" s="310" t="s">
        <v>287</v>
      </c>
      <c r="B53" s="307">
        <v>282</v>
      </c>
      <c r="C53" s="305">
        <v>319</v>
      </c>
      <c r="D53" s="306">
        <v>0</v>
      </c>
      <c r="E53" s="305">
        <v>0</v>
      </c>
      <c r="F53" s="306">
        <f t="shared" si="8"/>
        <v>601</v>
      </c>
      <c r="G53" s="308">
        <f t="shared" si="9"/>
        <v>1.0910034872174692E-3</v>
      </c>
      <c r="H53" s="307">
        <v>358</v>
      </c>
      <c r="I53" s="305">
        <v>264</v>
      </c>
      <c r="J53" s="306"/>
      <c r="K53" s="305"/>
      <c r="L53" s="306">
        <f t="shared" si="10"/>
        <v>622</v>
      </c>
      <c r="M53" s="309">
        <f t="shared" si="11"/>
        <v>-3.3762057877813501E-2</v>
      </c>
      <c r="N53" s="307">
        <v>2764</v>
      </c>
      <c r="O53" s="305">
        <v>2780</v>
      </c>
      <c r="P53" s="306">
        <v>11</v>
      </c>
      <c r="Q53" s="305"/>
      <c r="R53" s="306">
        <f t="shared" si="12"/>
        <v>5555</v>
      </c>
      <c r="S53" s="308">
        <f t="shared" si="13"/>
        <v>1.0762439917783096E-3</v>
      </c>
      <c r="T53" s="307">
        <v>3578</v>
      </c>
      <c r="U53" s="305">
        <v>3303</v>
      </c>
      <c r="V53" s="306">
        <v>33</v>
      </c>
      <c r="W53" s="305"/>
      <c r="X53" s="289">
        <f t="shared" si="14"/>
        <v>6914</v>
      </c>
      <c r="Y53" s="304">
        <f t="shared" si="15"/>
        <v>-0.19655770899623948</v>
      </c>
    </row>
    <row r="54" spans="1:25" ht="19.350000000000001" customHeight="1" x14ac:dyDescent="0.25">
      <c r="A54" s="310" t="s">
        <v>285</v>
      </c>
      <c r="B54" s="307">
        <v>330</v>
      </c>
      <c r="C54" s="305">
        <v>261</v>
      </c>
      <c r="D54" s="306">
        <v>0</v>
      </c>
      <c r="E54" s="305">
        <v>0</v>
      </c>
      <c r="F54" s="306">
        <f t="shared" si="8"/>
        <v>591</v>
      </c>
      <c r="G54" s="308">
        <f t="shared" si="9"/>
        <v>1.0728503509908889E-3</v>
      </c>
      <c r="H54" s="307">
        <v>420</v>
      </c>
      <c r="I54" s="305">
        <v>240</v>
      </c>
      <c r="J54" s="306"/>
      <c r="K54" s="305"/>
      <c r="L54" s="306">
        <f t="shared" si="10"/>
        <v>660</v>
      </c>
      <c r="M54" s="309">
        <f t="shared" si="11"/>
        <v>-0.1045454545454545</v>
      </c>
      <c r="N54" s="307">
        <v>3729</v>
      </c>
      <c r="O54" s="305">
        <v>2341</v>
      </c>
      <c r="P54" s="306"/>
      <c r="Q54" s="305"/>
      <c r="R54" s="306">
        <f t="shared" si="12"/>
        <v>6070</v>
      </c>
      <c r="S54" s="308">
        <f t="shared" si="13"/>
        <v>1.1760217875957408E-3</v>
      </c>
      <c r="T54" s="307">
        <v>4719</v>
      </c>
      <c r="U54" s="305">
        <v>2758</v>
      </c>
      <c r="V54" s="306"/>
      <c r="W54" s="305"/>
      <c r="X54" s="289">
        <f t="shared" si="14"/>
        <v>7477</v>
      </c>
      <c r="Y54" s="304">
        <f t="shared" si="15"/>
        <v>-0.18817707636752712</v>
      </c>
    </row>
    <row r="55" spans="1:25" ht="19.350000000000001" customHeight="1" x14ac:dyDescent="0.25">
      <c r="A55" s="310" t="s">
        <v>286</v>
      </c>
      <c r="B55" s="307">
        <v>290</v>
      </c>
      <c r="C55" s="305">
        <v>239</v>
      </c>
      <c r="D55" s="306">
        <v>0</v>
      </c>
      <c r="E55" s="305">
        <v>0</v>
      </c>
      <c r="F55" s="306">
        <f t="shared" si="8"/>
        <v>529</v>
      </c>
      <c r="G55" s="308">
        <f t="shared" si="9"/>
        <v>9.6030090638609181E-4</v>
      </c>
      <c r="H55" s="307">
        <v>313</v>
      </c>
      <c r="I55" s="305">
        <v>204</v>
      </c>
      <c r="J55" s="306"/>
      <c r="K55" s="305"/>
      <c r="L55" s="306">
        <f t="shared" si="10"/>
        <v>517</v>
      </c>
      <c r="M55" s="309">
        <f t="shared" si="11"/>
        <v>2.3210831721470093E-2</v>
      </c>
      <c r="N55" s="307">
        <v>2631</v>
      </c>
      <c r="O55" s="305">
        <v>2514</v>
      </c>
      <c r="P55" s="306">
        <v>17</v>
      </c>
      <c r="Q55" s="305"/>
      <c r="R55" s="306">
        <f t="shared" si="12"/>
        <v>5162</v>
      </c>
      <c r="S55" s="308">
        <f t="shared" si="13"/>
        <v>1.0001028776885029E-3</v>
      </c>
      <c r="T55" s="307">
        <v>2678</v>
      </c>
      <c r="U55" s="305">
        <v>2504</v>
      </c>
      <c r="V55" s="306">
        <v>1</v>
      </c>
      <c r="W55" s="305"/>
      <c r="X55" s="289">
        <f t="shared" si="14"/>
        <v>5183</v>
      </c>
      <c r="Y55" s="304">
        <f t="shared" si="15"/>
        <v>-4.0517075053058127E-3</v>
      </c>
    </row>
    <row r="56" spans="1:25" ht="19.350000000000001" customHeight="1" thickBot="1" x14ac:dyDescent="0.3">
      <c r="A56" s="310" t="s">
        <v>246</v>
      </c>
      <c r="B56" s="307">
        <v>3325</v>
      </c>
      <c r="C56" s="305">
        <v>1252</v>
      </c>
      <c r="D56" s="306">
        <v>1</v>
      </c>
      <c r="E56" s="305">
        <v>0</v>
      </c>
      <c r="F56" s="306">
        <f t="shared" si="8"/>
        <v>4578</v>
      </c>
      <c r="G56" s="308">
        <f t="shared" si="9"/>
        <v>8.3105057645284086E-3</v>
      </c>
      <c r="H56" s="307">
        <v>3728</v>
      </c>
      <c r="I56" s="305">
        <v>775</v>
      </c>
      <c r="J56" s="306"/>
      <c r="K56" s="305"/>
      <c r="L56" s="306">
        <f t="shared" si="10"/>
        <v>4503</v>
      </c>
      <c r="M56" s="309">
        <f t="shared" si="11"/>
        <v>1.6655562958028058E-2</v>
      </c>
      <c r="N56" s="307">
        <v>26141</v>
      </c>
      <c r="O56" s="305">
        <v>10025</v>
      </c>
      <c r="P56" s="306">
        <v>112</v>
      </c>
      <c r="Q56" s="305">
        <v>23</v>
      </c>
      <c r="R56" s="306">
        <f t="shared" si="12"/>
        <v>36301</v>
      </c>
      <c r="S56" s="308">
        <f t="shared" si="13"/>
        <v>7.0330752737253676E-3</v>
      </c>
      <c r="T56" s="307">
        <v>31277</v>
      </c>
      <c r="U56" s="305">
        <v>8107</v>
      </c>
      <c r="V56" s="306">
        <v>101</v>
      </c>
      <c r="W56" s="305">
        <v>19</v>
      </c>
      <c r="X56" s="289">
        <f t="shared" si="14"/>
        <v>39504</v>
      </c>
      <c r="Y56" s="304">
        <f t="shared" si="15"/>
        <v>-8.1080396921830666E-2</v>
      </c>
    </row>
    <row r="57" spans="1:25" s="296" customFormat="1" ht="19.350000000000001" customHeight="1" x14ac:dyDescent="0.25">
      <c r="A57" s="303" t="s">
        <v>61</v>
      </c>
      <c r="B57" s="300">
        <f>SUM(B58:B68)</f>
        <v>64665</v>
      </c>
      <c r="C57" s="299">
        <f>SUM(C58:C68)</f>
        <v>60391</v>
      </c>
      <c r="D57" s="298">
        <f>SUM(D58:D68)</f>
        <v>656</v>
      </c>
      <c r="E57" s="299">
        <f>SUM(E58:E68)</f>
        <v>633</v>
      </c>
      <c r="F57" s="298">
        <f t="shared" si="8"/>
        <v>126345</v>
      </c>
      <c r="G57" s="301">
        <f t="shared" si="9"/>
        <v>0.22935579965472735</v>
      </c>
      <c r="H57" s="300">
        <f>SUM(H58:H68)</f>
        <v>49161</v>
      </c>
      <c r="I57" s="299">
        <f>SUM(I58:I68)</f>
        <v>46071</v>
      </c>
      <c r="J57" s="298">
        <f>SUM(J58:J68)</f>
        <v>957</v>
      </c>
      <c r="K57" s="299">
        <f>SUM(K58:K68)</f>
        <v>910</v>
      </c>
      <c r="L57" s="298">
        <f t="shared" si="10"/>
        <v>97099</v>
      </c>
      <c r="M57" s="302">
        <f t="shared" si="11"/>
        <v>0.30119774662972842</v>
      </c>
      <c r="N57" s="300">
        <f>SUM(N58:N68)</f>
        <v>579084</v>
      </c>
      <c r="O57" s="299">
        <f>SUM(O58:O68)</f>
        <v>524466</v>
      </c>
      <c r="P57" s="298">
        <f>SUM(P58:P68)</f>
        <v>11343</v>
      </c>
      <c r="Q57" s="299">
        <f>SUM(Q58:Q68)</f>
        <v>10885</v>
      </c>
      <c r="R57" s="298">
        <f t="shared" si="12"/>
        <v>1125778</v>
      </c>
      <c r="S57" s="301">
        <f t="shared" si="13"/>
        <v>0.21811193673739007</v>
      </c>
      <c r="T57" s="300">
        <f>SUM(T58:T68)</f>
        <v>452737</v>
      </c>
      <c r="U57" s="299">
        <f>SUM(U58:U68)</f>
        <v>427220</v>
      </c>
      <c r="V57" s="298">
        <f>SUM(V58:V68)</f>
        <v>12954</v>
      </c>
      <c r="W57" s="299">
        <f>SUM(W58:W68)</f>
        <v>13667</v>
      </c>
      <c r="X57" s="298">
        <f t="shared" si="14"/>
        <v>906578</v>
      </c>
      <c r="Y57" s="297">
        <f t="shared" si="15"/>
        <v>0.24178835136083165</v>
      </c>
    </row>
    <row r="58" spans="1:25" s="280" customFormat="1" ht="19.350000000000001" customHeight="1" x14ac:dyDescent="0.25">
      <c r="A58" s="295" t="s">
        <v>288</v>
      </c>
      <c r="B58" s="293">
        <v>17081</v>
      </c>
      <c r="C58" s="290">
        <v>16683</v>
      </c>
      <c r="D58" s="289">
        <v>0</v>
      </c>
      <c r="E58" s="290">
        <v>0</v>
      </c>
      <c r="F58" s="289">
        <f t="shared" si="8"/>
        <v>33764</v>
      </c>
      <c r="G58" s="292">
        <f t="shared" si="9"/>
        <v>6.1292249155425339E-2</v>
      </c>
      <c r="H58" s="293">
        <v>12708</v>
      </c>
      <c r="I58" s="290">
        <v>12273</v>
      </c>
      <c r="J58" s="289">
        <v>3</v>
      </c>
      <c r="K58" s="290">
        <v>3</v>
      </c>
      <c r="L58" s="289">
        <f t="shared" si="10"/>
        <v>24987</v>
      </c>
      <c r="M58" s="294">
        <f t="shared" si="11"/>
        <v>0.35126265658142231</v>
      </c>
      <c r="N58" s="293">
        <v>152951</v>
      </c>
      <c r="O58" s="290">
        <v>139187</v>
      </c>
      <c r="P58" s="289">
        <v>295</v>
      </c>
      <c r="Q58" s="290">
        <v>339</v>
      </c>
      <c r="R58" s="289">
        <f t="shared" si="12"/>
        <v>292772</v>
      </c>
      <c r="S58" s="292">
        <f t="shared" si="13"/>
        <v>5.672261133409888E-2</v>
      </c>
      <c r="T58" s="291">
        <v>109865</v>
      </c>
      <c r="U58" s="290">
        <v>109517</v>
      </c>
      <c r="V58" s="289">
        <v>231</v>
      </c>
      <c r="W58" s="290">
        <v>218</v>
      </c>
      <c r="X58" s="289">
        <f t="shared" si="14"/>
        <v>219831</v>
      </c>
      <c r="Y58" s="288">
        <f t="shared" si="15"/>
        <v>0.33180488648097861</v>
      </c>
    </row>
    <row r="59" spans="1:25" s="280" customFormat="1" ht="19.350000000000001" customHeight="1" x14ac:dyDescent="0.25">
      <c r="A59" s="295" t="s">
        <v>289</v>
      </c>
      <c r="B59" s="293">
        <v>8798</v>
      </c>
      <c r="C59" s="290">
        <v>9543</v>
      </c>
      <c r="D59" s="289">
        <v>0</v>
      </c>
      <c r="E59" s="290">
        <v>0</v>
      </c>
      <c r="F59" s="289">
        <f t="shared" si="8"/>
        <v>18341</v>
      </c>
      <c r="G59" s="292">
        <f t="shared" si="9"/>
        <v>3.3294667153170719E-2</v>
      </c>
      <c r="H59" s="293">
        <v>6337</v>
      </c>
      <c r="I59" s="290">
        <v>7456</v>
      </c>
      <c r="J59" s="289"/>
      <c r="K59" s="290"/>
      <c r="L59" s="289">
        <f t="shared" si="10"/>
        <v>13793</v>
      </c>
      <c r="M59" s="294">
        <f t="shared" si="11"/>
        <v>0.32973247299354735</v>
      </c>
      <c r="N59" s="293">
        <v>78117</v>
      </c>
      <c r="O59" s="290">
        <v>84596</v>
      </c>
      <c r="P59" s="289">
        <v>3</v>
      </c>
      <c r="Q59" s="290"/>
      <c r="R59" s="289">
        <f t="shared" si="12"/>
        <v>162716</v>
      </c>
      <c r="S59" s="292">
        <f t="shared" si="13"/>
        <v>3.1525133639279827E-2</v>
      </c>
      <c r="T59" s="291">
        <v>62672</v>
      </c>
      <c r="U59" s="290">
        <v>66878</v>
      </c>
      <c r="V59" s="289">
        <v>54</v>
      </c>
      <c r="W59" s="290">
        <v>26</v>
      </c>
      <c r="X59" s="289">
        <f t="shared" si="14"/>
        <v>129630</v>
      </c>
      <c r="Y59" s="288">
        <f t="shared" si="15"/>
        <v>0.25523412790249167</v>
      </c>
    </row>
    <row r="60" spans="1:25" s="280" customFormat="1" ht="19.350000000000001" customHeight="1" x14ac:dyDescent="0.25">
      <c r="A60" s="295" t="s">
        <v>290</v>
      </c>
      <c r="B60" s="293">
        <v>7982</v>
      </c>
      <c r="C60" s="290">
        <v>7672</v>
      </c>
      <c r="D60" s="289">
        <v>12</v>
      </c>
      <c r="E60" s="290">
        <v>2</v>
      </c>
      <c r="F60" s="289">
        <f t="shared" si="8"/>
        <v>15668</v>
      </c>
      <c r="G60" s="292">
        <f t="shared" si="9"/>
        <v>2.8442333839805833E-2</v>
      </c>
      <c r="H60" s="293">
        <v>5940</v>
      </c>
      <c r="I60" s="290">
        <v>5083</v>
      </c>
      <c r="J60" s="289"/>
      <c r="K60" s="290"/>
      <c r="L60" s="289">
        <f t="shared" si="10"/>
        <v>11023</v>
      </c>
      <c r="M60" s="294">
        <f t="shared" si="11"/>
        <v>0.42139163567087001</v>
      </c>
      <c r="N60" s="293">
        <v>71575</v>
      </c>
      <c r="O60" s="290">
        <v>60643</v>
      </c>
      <c r="P60" s="289">
        <v>368</v>
      </c>
      <c r="Q60" s="290">
        <v>245</v>
      </c>
      <c r="R60" s="289">
        <f t="shared" si="12"/>
        <v>132831</v>
      </c>
      <c r="S60" s="292">
        <f t="shared" si="13"/>
        <v>2.5735115332476084E-2</v>
      </c>
      <c r="T60" s="291">
        <v>59092</v>
      </c>
      <c r="U60" s="290">
        <v>52012</v>
      </c>
      <c r="V60" s="289">
        <v>19</v>
      </c>
      <c r="W60" s="290">
        <v>10</v>
      </c>
      <c r="X60" s="289">
        <f t="shared" si="14"/>
        <v>111133</v>
      </c>
      <c r="Y60" s="288">
        <f t="shared" si="15"/>
        <v>0.1952435370232064</v>
      </c>
    </row>
    <row r="61" spans="1:25" s="280" customFormat="1" ht="19.350000000000001" customHeight="1" x14ac:dyDescent="0.25">
      <c r="A61" s="295" t="s">
        <v>291</v>
      </c>
      <c r="B61" s="293">
        <v>5176</v>
      </c>
      <c r="C61" s="290">
        <v>4060</v>
      </c>
      <c r="D61" s="289">
        <v>0</v>
      </c>
      <c r="E61" s="290">
        <v>0</v>
      </c>
      <c r="F61" s="289">
        <f t="shared" si="8"/>
        <v>9236</v>
      </c>
      <c r="G61" s="292">
        <f t="shared" si="9"/>
        <v>1.6766236618869459E-2</v>
      </c>
      <c r="H61" s="293">
        <v>4453</v>
      </c>
      <c r="I61" s="290">
        <v>3898</v>
      </c>
      <c r="J61" s="289"/>
      <c r="K61" s="290"/>
      <c r="L61" s="289">
        <f t="shared" si="10"/>
        <v>8351</v>
      </c>
      <c r="M61" s="294">
        <f t="shared" si="11"/>
        <v>0.10597533229553346</v>
      </c>
      <c r="N61" s="293">
        <v>54353</v>
      </c>
      <c r="O61" s="290">
        <v>42207</v>
      </c>
      <c r="P61" s="289">
        <v>12</v>
      </c>
      <c r="Q61" s="290">
        <v>4</v>
      </c>
      <c r="R61" s="289">
        <f t="shared" si="12"/>
        <v>96576</v>
      </c>
      <c r="S61" s="292">
        <f t="shared" si="13"/>
        <v>1.8710952250221787E-2</v>
      </c>
      <c r="T61" s="291">
        <v>40117</v>
      </c>
      <c r="U61" s="290">
        <v>40799</v>
      </c>
      <c r="V61" s="289">
        <v>7</v>
      </c>
      <c r="W61" s="290">
        <v>10</v>
      </c>
      <c r="X61" s="289">
        <f t="shared" si="14"/>
        <v>80933</v>
      </c>
      <c r="Y61" s="288">
        <f t="shared" si="15"/>
        <v>0.19328333312740176</v>
      </c>
    </row>
    <row r="62" spans="1:25" s="280" customFormat="1" ht="19.350000000000001" customHeight="1" x14ac:dyDescent="0.25">
      <c r="A62" s="295" t="s">
        <v>293</v>
      </c>
      <c r="B62" s="293">
        <v>3740</v>
      </c>
      <c r="C62" s="290">
        <v>4400</v>
      </c>
      <c r="D62" s="289">
        <v>0</v>
      </c>
      <c r="E62" s="290">
        <v>0</v>
      </c>
      <c r="F62" s="289">
        <f t="shared" si="8"/>
        <v>8140</v>
      </c>
      <c r="G62" s="292">
        <f t="shared" si="9"/>
        <v>1.477665288843627E-2</v>
      </c>
      <c r="H62" s="293">
        <v>1846</v>
      </c>
      <c r="I62" s="290">
        <v>1762</v>
      </c>
      <c r="J62" s="289"/>
      <c r="K62" s="290"/>
      <c r="L62" s="289">
        <f t="shared" si="10"/>
        <v>3608</v>
      </c>
      <c r="M62" s="294">
        <f t="shared" si="11"/>
        <v>1.2560975609756095</v>
      </c>
      <c r="N62" s="293">
        <v>26324</v>
      </c>
      <c r="O62" s="290">
        <v>27223</v>
      </c>
      <c r="P62" s="289">
        <v>194</v>
      </c>
      <c r="Q62" s="290">
        <v>1</v>
      </c>
      <c r="R62" s="289">
        <f t="shared" si="12"/>
        <v>53742</v>
      </c>
      <c r="S62" s="292">
        <f t="shared" si="13"/>
        <v>1.0412152044311417E-2</v>
      </c>
      <c r="T62" s="291">
        <v>21572</v>
      </c>
      <c r="U62" s="290">
        <v>21183</v>
      </c>
      <c r="V62" s="289">
        <v>6</v>
      </c>
      <c r="W62" s="290"/>
      <c r="X62" s="289">
        <f t="shared" si="14"/>
        <v>42761</v>
      </c>
      <c r="Y62" s="288">
        <f t="shared" si="15"/>
        <v>0.2567994200322723</v>
      </c>
    </row>
    <row r="63" spans="1:25" s="280" customFormat="1" ht="19.350000000000001" customHeight="1" x14ac:dyDescent="0.25">
      <c r="A63" s="295" t="s">
        <v>292</v>
      </c>
      <c r="B63" s="293">
        <v>2900</v>
      </c>
      <c r="C63" s="290">
        <v>2827</v>
      </c>
      <c r="D63" s="289">
        <v>0</v>
      </c>
      <c r="E63" s="290">
        <v>0</v>
      </c>
      <c r="F63" s="289">
        <f>SUM(B63:E63)</f>
        <v>5727</v>
      </c>
      <c r="G63" s="292">
        <f>F63/$F$9</f>
        <v>1.0396301116962473E-2</v>
      </c>
      <c r="H63" s="293">
        <v>2178</v>
      </c>
      <c r="I63" s="290">
        <v>2149</v>
      </c>
      <c r="J63" s="289"/>
      <c r="K63" s="290"/>
      <c r="L63" s="289">
        <f>SUM(H63:K63)</f>
        <v>4327</v>
      </c>
      <c r="M63" s="294">
        <f>IF(ISERROR(F63/L63-1),"         /0",(F63/L63-1))</f>
        <v>0.32354980355904783</v>
      </c>
      <c r="N63" s="293">
        <v>27394</v>
      </c>
      <c r="O63" s="290">
        <v>28942</v>
      </c>
      <c r="P63" s="289"/>
      <c r="Q63" s="290"/>
      <c r="R63" s="289">
        <f>SUM(N63:Q63)</f>
        <v>56336</v>
      </c>
      <c r="S63" s="292">
        <f>R63/$R$9</f>
        <v>1.0914722145962709E-2</v>
      </c>
      <c r="T63" s="291">
        <v>20208</v>
      </c>
      <c r="U63" s="290">
        <v>18881</v>
      </c>
      <c r="V63" s="289"/>
      <c r="W63" s="290">
        <v>0</v>
      </c>
      <c r="X63" s="289">
        <f>SUM(T63:W63)</f>
        <v>39089</v>
      </c>
      <c r="Y63" s="288">
        <f>IF(ISERROR(R63/X63-1),"         /0",(R63/X63-1))</f>
        <v>0.44122387372406568</v>
      </c>
    </row>
    <row r="64" spans="1:25" s="280" customFormat="1" ht="19.350000000000001" customHeight="1" x14ac:dyDescent="0.25">
      <c r="A64" s="295" t="s">
        <v>294</v>
      </c>
      <c r="B64" s="293">
        <v>2846</v>
      </c>
      <c r="C64" s="290">
        <v>2412</v>
      </c>
      <c r="D64" s="289">
        <v>0</v>
      </c>
      <c r="E64" s="290">
        <v>0</v>
      </c>
      <c r="F64" s="289">
        <f t="shared" si="8"/>
        <v>5258</v>
      </c>
      <c r="G64" s="292">
        <f t="shared" si="9"/>
        <v>9.5449190279358609E-3</v>
      </c>
      <c r="H64" s="293">
        <v>1998</v>
      </c>
      <c r="I64" s="290">
        <v>1569</v>
      </c>
      <c r="J64" s="289"/>
      <c r="K64" s="290"/>
      <c r="L64" s="289">
        <f t="shared" si="10"/>
        <v>3567</v>
      </c>
      <c r="M64" s="294">
        <f t="shared" si="11"/>
        <v>0.47406784412671721</v>
      </c>
      <c r="N64" s="293">
        <v>24448</v>
      </c>
      <c r="O64" s="290">
        <v>21386</v>
      </c>
      <c r="P64" s="289">
        <v>2</v>
      </c>
      <c r="Q64" s="290">
        <v>8</v>
      </c>
      <c r="R64" s="289">
        <f t="shared" si="12"/>
        <v>45844</v>
      </c>
      <c r="S64" s="292">
        <f t="shared" si="13"/>
        <v>8.8819675173870075E-3</v>
      </c>
      <c r="T64" s="291">
        <v>20391</v>
      </c>
      <c r="U64" s="290">
        <v>17618</v>
      </c>
      <c r="V64" s="289"/>
      <c r="W64" s="290">
        <v>1</v>
      </c>
      <c r="X64" s="289">
        <f t="shared" si="14"/>
        <v>38010</v>
      </c>
      <c r="Y64" s="288">
        <f t="shared" si="15"/>
        <v>0.20610365693238619</v>
      </c>
    </row>
    <row r="65" spans="1:25" s="280" customFormat="1" ht="19.350000000000001" customHeight="1" x14ac:dyDescent="0.25">
      <c r="A65" s="295" t="s">
        <v>296</v>
      </c>
      <c r="B65" s="293">
        <v>1785</v>
      </c>
      <c r="C65" s="290">
        <v>1210</v>
      </c>
      <c r="D65" s="289">
        <v>0</v>
      </c>
      <c r="E65" s="290">
        <v>0</v>
      </c>
      <c r="F65" s="289">
        <f t="shared" si="8"/>
        <v>2995</v>
      </c>
      <c r="G65" s="292">
        <f t="shared" si="9"/>
        <v>5.4368642998607651E-3</v>
      </c>
      <c r="H65" s="293">
        <v>811</v>
      </c>
      <c r="I65" s="290">
        <v>710</v>
      </c>
      <c r="J65" s="289"/>
      <c r="K65" s="290"/>
      <c r="L65" s="289">
        <f t="shared" si="10"/>
        <v>1521</v>
      </c>
      <c r="M65" s="294">
        <f t="shared" si="11"/>
        <v>0.96909927679158447</v>
      </c>
      <c r="N65" s="293">
        <v>11427</v>
      </c>
      <c r="O65" s="290">
        <v>8319</v>
      </c>
      <c r="P65" s="289"/>
      <c r="Q65" s="290"/>
      <c r="R65" s="289">
        <f t="shared" si="12"/>
        <v>19746</v>
      </c>
      <c r="S65" s="292">
        <f t="shared" si="13"/>
        <v>3.8256550606038707E-3</v>
      </c>
      <c r="T65" s="291">
        <v>7386</v>
      </c>
      <c r="U65" s="290">
        <v>5976</v>
      </c>
      <c r="V65" s="289">
        <v>1</v>
      </c>
      <c r="W65" s="290"/>
      <c r="X65" s="289">
        <f t="shared" si="14"/>
        <v>13363</v>
      </c>
      <c r="Y65" s="288">
        <f t="shared" si="15"/>
        <v>0.47766220160143691</v>
      </c>
    </row>
    <row r="66" spans="1:25" s="280" customFormat="1" ht="19.350000000000001" customHeight="1" x14ac:dyDescent="0.25">
      <c r="A66" s="295" t="s">
        <v>295</v>
      </c>
      <c r="B66" s="293">
        <v>1018</v>
      </c>
      <c r="C66" s="290">
        <v>908</v>
      </c>
      <c r="D66" s="289">
        <v>2</v>
      </c>
      <c r="E66" s="290">
        <v>0</v>
      </c>
      <c r="F66" s="289">
        <f t="shared" si="8"/>
        <v>1928</v>
      </c>
      <c r="G66" s="292">
        <f t="shared" si="9"/>
        <v>3.4999246644846597E-3</v>
      </c>
      <c r="H66" s="293">
        <v>1008</v>
      </c>
      <c r="I66" s="290">
        <v>946</v>
      </c>
      <c r="J66" s="289"/>
      <c r="K66" s="290"/>
      <c r="L66" s="289">
        <f t="shared" si="10"/>
        <v>1954</v>
      </c>
      <c r="M66" s="294">
        <f t="shared" si="11"/>
        <v>-1.3306038894575267E-2</v>
      </c>
      <c r="N66" s="293">
        <v>10234</v>
      </c>
      <c r="O66" s="290">
        <v>9061</v>
      </c>
      <c r="P66" s="289">
        <v>2</v>
      </c>
      <c r="Q66" s="290"/>
      <c r="R66" s="289">
        <f t="shared" si="12"/>
        <v>19297</v>
      </c>
      <c r="S66" s="292">
        <f t="shared" si="13"/>
        <v>3.7386643221144988E-3</v>
      </c>
      <c r="T66" s="291">
        <v>8967</v>
      </c>
      <c r="U66" s="290">
        <v>8866</v>
      </c>
      <c r="V66" s="289">
        <v>48</v>
      </c>
      <c r="W66" s="290">
        <v>43</v>
      </c>
      <c r="X66" s="289">
        <f t="shared" si="14"/>
        <v>17924</v>
      </c>
      <c r="Y66" s="288">
        <f t="shared" si="15"/>
        <v>7.6601205088149937E-2</v>
      </c>
    </row>
    <row r="67" spans="1:25" s="280" customFormat="1" ht="19.350000000000001" customHeight="1" x14ac:dyDescent="0.25">
      <c r="A67" s="295" t="s">
        <v>297</v>
      </c>
      <c r="B67" s="293">
        <v>538</v>
      </c>
      <c r="C67" s="290">
        <v>488</v>
      </c>
      <c r="D67" s="289">
        <v>0</v>
      </c>
      <c r="E67" s="290">
        <v>0</v>
      </c>
      <c r="F67" s="289">
        <f t="shared" si="8"/>
        <v>1026</v>
      </c>
      <c r="G67" s="292">
        <f t="shared" si="9"/>
        <v>1.8625117768471271E-3</v>
      </c>
      <c r="H67" s="293">
        <v>119</v>
      </c>
      <c r="I67" s="290">
        <v>55</v>
      </c>
      <c r="J67" s="289">
        <v>391</v>
      </c>
      <c r="K67" s="290">
        <v>375</v>
      </c>
      <c r="L67" s="289">
        <f t="shared" si="10"/>
        <v>940</v>
      </c>
      <c r="M67" s="294">
        <f t="shared" si="11"/>
        <v>9.1489361702127736E-2</v>
      </c>
      <c r="N67" s="293">
        <v>2770</v>
      </c>
      <c r="O67" s="290">
        <v>2272</v>
      </c>
      <c r="P67" s="289">
        <v>3216</v>
      </c>
      <c r="Q67" s="290">
        <v>3365</v>
      </c>
      <c r="R67" s="289">
        <f t="shared" si="12"/>
        <v>11623</v>
      </c>
      <c r="S67" s="292">
        <f t="shared" si="13"/>
        <v>2.2518782927883514E-3</v>
      </c>
      <c r="T67" s="291">
        <v>1435</v>
      </c>
      <c r="U67" s="290">
        <v>534</v>
      </c>
      <c r="V67" s="289">
        <v>5096</v>
      </c>
      <c r="W67" s="290">
        <v>5631</v>
      </c>
      <c r="X67" s="289">
        <f t="shared" si="14"/>
        <v>12696</v>
      </c>
      <c r="Y67" s="288">
        <f t="shared" si="15"/>
        <v>-8.4514807813484527E-2</v>
      </c>
    </row>
    <row r="68" spans="1:25" s="280" customFormat="1" ht="19.350000000000001" customHeight="1" thickBot="1" x14ac:dyDescent="0.3">
      <c r="A68" s="295" t="s">
        <v>246</v>
      </c>
      <c r="B68" s="293">
        <v>12801</v>
      </c>
      <c r="C68" s="290">
        <v>10188</v>
      </c>
      <c r="D68" s="289">
        <v>642</v>
      </c>
      <c r="E68" s="290">
        <v>631</v>
      </c>
      <c r="F68" s="289">
        <f t="shared" si="8"/>
        <v>24262</v>
      </c>
      <c r="G68" s="292">
        <f t="shared" si="9"/>
        <v>4.4043139112928842E-2</v>
      </c>
      <c r="H68" s="293">
        <v>11763</v>
      </c>
      <c r="I68" s="290">
        <v>10170</v>
      </c>
      <c r="J68" s="289">
        <v>563</v>
      </c>
      <c r="K68" s="290">
        <v>532</v>
      </c>
      <c r="L68" s="289">
        <f t="shared" si="10"/>
        <v>23028</v>
      </c>
      <c r="M68" s="294">
        <f t="shared" si="11"/>
        <v>5.3586937641132426E-2</v>
      </c>
      <c r="N68" s="293">
        <v>119491</v>
      </c>
      <c r="O68" s="290">
        <v>100630</v>
      </c>
      <c r="P68" s="289">
        <v>7251</v>
      </c>
      <c r="Q68" s="290">
        <v>6923</v>
      </c>
      <c r="R68" s="289">
        <f t="shared" si="12"/>
        <v>234295</v>
      </c>
      <c r="S68" s="292">
        <f t="shared" si="13"/>
        <v>4.5393084798145647E-2</v>
      </c>
      <c r="T68" s="291">
        <v>101032</v>
      </c>
      <c r="U68" s="290">
        <v>84956</v>
      </c>
      <c r="V68" s="289">
        <v>7492</v>
      </c>
      <c r="W68" s="290">
        <v>7728</v>
      </c>
      <c r="X68" s="289">
        <f t="shared" si="14"/>
        <v>201208</v>
      </c>
      <c r="Y68" s="288">
        <f t="shared" si="15"/>
        <v>0.16444177169893837</v>
      </c>
    </row>
    <row r="69" spans="1:25" s="296" customFormat="1" ht="19.350000000000001" customHeight="1" x14ac:dyDescent="0.25">
      <c r="A69" s="303" t="s">
        <v>60</v>
      </c>
      <c r="B69" s="300">
        <f>SUM(B70:B76)</f>
        <v>4397</v>
      </c>
      <c r="C69" s="299">
        <f>SUM(C70:C76)</f>
        <v>4430</v>
      </c>
      <c r="D69" s="298">
        <f>SUM(D70:D76)</f>
        <v>41</v>
      </c>
      <c r="E69" s="299">
        <f>SUM(E70:E76)</f>
        <v>91</v>
      </c>
      <c r="F69" s="298">
        <f t="shared" si="8"/>
        <v>8959</v>
      </c>
      <c r="G69" s="301">
        <f t="shared" si="9"/>
        <v>1.6263394745393189E-2</v>
      </c>
      <c r="H69" s="300">
        <f>SUM(H70:H76)</f>
        <v>4245</v>
      </c>
      <c r="I69" s="299">
        <f>SUM(I70:I76)</f>
        <v>3707</v>
      </c>
      <c r="J69" s="298">
        <f>SUM(J70:J76)</f>
        <v>163</v>
      </c>
      <c r="K69" s="299">
        <f>SUM(K70:K76)</f>
        <v>169</v>
      </c>
      <c r="L69" s="298">
        <f t="shared" si="10"/>
        <v>8284</v>
      </c>
      <c r="M69" s="302">
        <f t="shared" si="11"/>
        <v>8.1482375663930462E-2</v>
      </c>
      <c r="N69" s="300">
        <f>SUM(N70:N76)</f>
        <v>48381</v>
      </c>
      <c r="O69" s="299">
        <f>SUM(O70:O76)</f>
        <v>48117</v>
      </c>
      <c r="P69" s="298">
        <f>SUM(P70:P76)</f>
        <v>810</v>
      </c>
      <c r="Q69" s="299">
        <f>SUM(Q70:Q76)</f>
        <v>1023</v>
      </c>
      <c r="R69" s="298">
        <f t="shared" si="12"/>
        <v>98331</v>
      </c>
      <c r="S69" s="301">
        <f t="shared" si="13"/>
        <v>1.9050971729172451E-2</v>
      </c>
      <c r="T69" s="300">
        <f>SUM(T70:T76)</f>
        <v>44556</v>
      </c>
      <c r="U69" s="299">
        <f>SUM(U70:U76)</f>
        <v>42660</v>
      </c>
      <c r="V69" s="298">
        <f>SUM(V70:V76)</f>
        <v>2353</v>
      </c>
      <c r="W69" s="299">
        <f>SUM(W70:W76)</f>
        <v>3219</v>
      </c>
      <c r="X69" s="298">
        <f t="shared" si="14"/>
        <v>92788</v>
      </c>
      <c r="Y69" s="297">
        <f t="shared" si="15"/>
        <v>5.9738328232098903E-2</v>
      </c>
    </row>
    <row r="70" spans="1:25" ht="19.350000000000001" customHeight="1" x14ac:dyDescent="0.25">
      <c r="A70" s="295" t="s">
        <v>298</v>
      </c>
      <c r="B70" s="293">
        <v>982</v>
      </c>
      <c r="C70" s="290">
        <v>998</v>
      </c>
      <c r="D70" s="289">
        <v>40</v>
      </c>
      <c r="E70" s="290">
        <v>38</v>
      </c>
      <c r="F70" s="289">
        <f t="shared" si="8"/>
        <v>2058</v>
      </c>
      <c r="G70" s="292">
        <f t="shared" si="9"/>
        <v>3.7359154354302021E-3</v>
      </c>
      <c r="H70" s="293">
        <v>852</v>
      </c>
      <c r="I70" s="290">
        <v>886</v>
      </c>
      <c r="J70" s="289">
        <v>3</v>
      </c>
      <c r="K70" s="290">
        <v>5</v>
      </c>
      <c r="L70" s="289">
        <f t="shared" si="10"/>
        <v>1746</v>
      </c>
      <c r="M70" s="294">
        <f t="shared" si="11"/>
        <v>0.17869415807560141</v>
      </c>
      <c r="N70" s="293">
        <v>10123</v>
      </c>
      <c r="O70" s="290">
        <v>10923</v>
      </c>
      <c r="P70" s="289">
        <v>394</v>
      </c>
      <c r="Q70" s="290">
        <v>450</v>
      </c>
      <c r="R70" s="289">
        <f t="shared" si="12"/>
        <v>21890</v>
      </c>
      <c r="S70" s="292">
        <f t="shared" si="13"/>
        <v>4.2410406804729425E-3</v>
      </c>
      <c r="T70" s="291">
        <v>8221</v>
      </c>
      <c r="U70" s="290">
        <v>8766</v>
      </c>
      <c r="V70" s="289">
        <v>753</v>
      </c>
      <c r="W70" s="290">
        <v>738</v>
      </c>
      <c r="X70" s="289">
        <f t="shared" si="14"/>
        <v>18478</v>
      </c>
      <c r="Y70" s="288">
        <f t="shared" si="15"/>
        <v>0.1846520186167333</v>
      </c>
    </row>
    <row r="71" spans="1:25" ht="19.350000000000001" customHeight="1" x14ac:dyDescent="0.25">
      <c r="A71" s="295" t="s">
        <v>299</v>
      </c>
      <c r="B71" s="293">
        <v>846</v>
      </c>
      <c r="C71" s="290">
        <v>988</v>
      </c>
      <c r="D71" s="289">
        <v>0</v>
      </c>
      <c r="E71" s="290">
        <v>2</v>
      </c>
      <c r="F71" s="289">
        <f t="shared" si="8"/>
        <v>1836</v>
      </c>
      <c r="G71" s="292">
        <f t="shared" si="9"/>
        <v>3.3329158112001219E-3</v>
      </c>
      <c r="H71" s="293">
        <v>794</v>
      </c>
      <c r="I71" s="290">
        <v>795</v>
      </c>
      <c r="J71" s="289">
        <v>2</v>
      </c>
      <c r="K71" s="290">
        <v>2</v>
      </c>
      <c r="L71" s="289">
        <f t="shared" si="10"/>
        <v>1593</v>
      </c>
      <c r="M71" s="294">
        <f t="shared" si="11"/>
        <v>0.15254237288135597</v>
      </c>
      <c r="N71" s="293">
        <v>8107</v>
      </c>
      <c r="O71" s="290">
        <v>8908</v>
      </c>
      <c r="P71" s="289">
        <v>97</v>
      </c>
      <c r="Q71" s="290">
        <v>155</v>
      </c>
      <c r="R71" s="289">
        <f t="shared" si="12"/>
        <v>17267</v>
      </c>
      <c r="S71" s="292">
        <f t="shared" si="13"/>
        <v>3.3453654376302561E-3</v>
      </c>
      <c r="T71" s="291">
        <v>6558</v>
      </c>
      <c r="U71" s="290">
        <v>7383</v>
      </c>
      <c r="V71" s="289">
        <v>32</v>
      </c>
      <c r="W71" s="290">
        <v>74</v>
      </c>
      <c r="X71" s="289">
        <f t="shared" si="14"/>
        <v>14047</v>
      </c>
      <c r="Y71" s="288">
        <f t="shared" si="15"/>
        <v>0.22923044066348686</v>
      </c>
    </row>
    <row r="72" spans="1:25" ht="19.350000000000001" customHeight="1" x14ac:dyDescent="0.25">
      <c r="A72" s="295" t="s">
        <v>300</v>
      </c>
      <c r="B72" s="293">
        <v>750</v>
      </c>
      <c r="C72" s="290">
        <v>416</v>
      </c>
      <c r="D72" s="289">
        <v>0</v>
      </c>
      <c r="E72" s="290">
        <v>0</v>
      </c>
      <c r="F72" s="289">
        <f t="shared" si="8"/>
        <v>1166</v>
      </c>
      <c r="G72" s="292">
        <f t="shared" si="9"/>
        <v>2.1166556840192495E-3</v>
      </c>
      <c r="H72" s="293">
        <v>922</v>
      </c>
      <c r="I72" s="290">
        <v>521</v>
      </c>
      <c r="J72" s="289">
        <v>0</v>
      </c>
      <c r="K72" s="290">
        <v>0</v>
      </c>
      <c r="L72" s="289">
        <f t="shared" si="10"/>
        <v>1443</v>
      </c>
      <c r="M72" s="294">
        <f t="shared" si="11"/>
        <v>-0.19196119196119199</v>
      </c>
      <c r="N72" s="293">
        <v>8709</v>
      </c>
      <c r="O72" s="290">
        <v>8007</v>
      </c>
      <c r="P72" s="289">
        <v>0</v>
      </c>
      <c r="Q72" s="290">
        <v>0</v>
      </c>
      <c r="R72" s="289">
        <f t="shared" si="12"/>
        <v>16716</v>
      </c>
      <c r="S72" s="292">
        <f t="shared" si="13"/>
        <v>3.2386128832702474E-3</v>
      </c>
      <c r="T72" s="291">
        <v>8637</v>
      </c>
      <c r="U72" s="290">
        <v>8117</v>
      </c>
      <c r="V72" s="289">
        <v>213</v>
      </c>
      <c r="W72" s="290">
        <v>280</v>
      </c>
      <c r="X72" s="289">
        <f t="shared" si="14"/>
        <v>17247</v>
      </c>
      <c r="Y72" s="288">
        <f t="shared" si="15"/>
        <v>-3.0787963124021545E-2</v>
      </c>
    </row>
    <row r="73" spans="1:25" ht="19.350000000000001" customHeight="1" x14ac:dyDescent="0.25">
      <c r="A73" s="295" t="s">
        <v>301</v>
      </c>
      <c r="B73" s="293">
        <v>53</v>
      </c>
      <c r="C73" s="290">
        <v>551</v>
      </c>
      <c r="D73" s="289">
        <v>0</v>
      </c>
      <c r="E73" s="290">
        <v>0</v>
      </c>
      <c r="F73" s="289">
        <f t="shared" si="8"/>
        <v>604</v>
      </c>
      <c r="G73" s="292">
        <f t="shared" si="9"/>
        <v>1.0964494280854432E-3</v>
      </c>
      <c r="H73" s="293">
        <v>167</v>
      </c>
      <c r="I73" s="290">
        <v>166</v>
      </c>
      <c r="J73" s="289"/>
      <c r="K73" s="290"/>
      <c r="L73" s="289">
        <f t="shared" si="10"/>
        <v>333</v>
      </c>
      <c r="M73" s="294">
        <f t="shared" si="11"/>
        <v>0.81381381381381379</v>
      </c>
      <c r="N73" s="293">
        <v>3376</v>
      </c>
      <c r="O73" s="290">
        <v>4421</v>
      </c>
      <c r="P73" s="289"/>
      <c r="Q73" s="290">
        <v>2</v>
      </c>
      <c r="R73" s="289">
        <f t="shared" si="12"/>
        <v>7799</v>
      </c>
      <c r="S73" s="292">
        <f t="shared" si="13"/>
        <v>1.5110039409323198E-3</v>
      </c>
      <c r="T73" s="291">
        <v>2022</v>
      </c>
      <c r="U73" s="290">
        <v>1899</v>
      </c>
      <c r="V73" s="289">
        <v>1</v>
      </c>
      <c r="W73" s="290"/>
      <c r="X73" s="289">
        <f t="shared" si="14"/>
        <v>3922</v>
      </c>
      <c r="Y73" s="288">
        <f t="shared" si="15"/>
        <v>0.98852626211116768</v>
      </c>
    </row>
    <row r="74" spans="1:25" ht="19.350000000000001" customHeight="1" x14ac:dyDescent="0.25">
      <c r="A74" s="295" t="s">
        <v>302</v>
      </c>
      <c r="B74" s="293">
        <v>317</v>
      </c>
      <c r="C74" s="290">
        <v>145</v>
      </c>
      <c r="D74" s="289">
        <v>0</v>
      </c>
      <c r="E74" s="290">
        <v>11</v>
      </c>
      <c r="F74" s="289">
        <f>SUM(B74:E74)</f>
        <v>473</v>
      </c>
      <c r="G74" s="292">
        <f>F74/$F$9</f>
        <v>8.5864334351724273E-4</v>
      </c>
      <c r="H74" s="293">
        <v>218</v>
      </c>
      <c r="I74" s="290">
        <v>218</v>
      </c>
      <c r="J74" s="289"/>
      <c r="K74" s="290"/>
      <c r="L74" s="289">
        <f>SUM(H74:K74)</f>
        <v>436</v>
      </c>
      <c r="M74" s="294">
        <f>IF(ISERROR(F74/L74-1),"         /0",(F74/L74-1))</f>
        <v>8.4862385321101019E-2</v>
      </c>
      <c r="N74" s="293">
        <v>2774</v>
      </c>
      <c r="O74" s="290">
        <v>2475</v>
      </c>
      <c r="P74" s="289">
        <v>2</v>
      </c>
      <c r="Q74" s="290">
        <v>67</v>
      </c>
      <c r="R74" s="289">
        <f>SUM(N74:Q74)</f>
        <v>5318</v>
      </c>
      <c r="S74" s="292">
        <f>R74/$R$9</f>
        <v>1.0303268313730065E-3</v>
      </c>
      <c r="T74" s="291">
        <v>2669</v>
      </c>
      <c r="U74" s="290">
        <v>2489</v>
      </c>
      <c r="V74" s="289">
        <v>1</v>
      </c>
      <c r="W74" s="290">
        <v>155</v>
      </c>
      <c r="X74" s="289">
        <f>SUM(T74:W74)</f>
        <v>5314</v>
      </c>
      <c r="Y74" s="288">
        <f>IF(ISERROR(R74/X74-1),"         /0",(R74/X74-1))</f>
        <v>7.5272864132469586E-4</v>
      </c>
    </row>
    <row r="75" spans="1:25" ht="19.350000000000001" customHeight="1" x14ac:dyDescent="0.25">
      <c r="A75" s="295" t="s">
        <v>303</v>
      </c>
      <c r="B75" s="293">
        <v>221</v>
      </c>
      <c r="C75" s="290">
        <v>213</v>
      </c>
      <c r="D75" s="289">
        <v>0</v>
      </c>
      <c r="E75" s="290">
        <v>7</v>
      </c>
      <c r="F75" s="289">
        <f>SUM(B75:E75)</f>
        <v>441</v>
      </c>
      <c r="G75" s="292">
        <f>F75/$F$9</f>
        <v>8.0055330759218617E-4</v>
      </c>
      <c r="H75" s="293">
        <v>183</v>
      </c>
      <c r="I75" s="290">
        <v>183</v>
      </c>
      <c r="J75" s="289"/>
      <c r="K75" s="290"/>
      <c r="L75" s="289">
        <f>SUM(H75:K75)</f>
        <v>366</v>
      </c>
      <c r="M75" s="294">
        <f>IF(ISERROR(F75/L75-1),"         /0",(F75/L75-1))</f>
        <v>0.20491803278688514</v>
      </c>
      <c r="N75" s="293">
        <v>2326</v>
      </c>
      <c r="O75" s="290">
        <v>2156</v>
      </c>
      <c r="P75" s="289">
        <v>2</v>
      </c>
      <c r="Q75" s="290">
        <v>37</v>
      </c>
      <c r="R75" s="289">
        <f>SUM(N75:Q75)</f>
        <v>4521</v>
      </c>
      <c r="S75" s="292">
        <f>R75/$R$9</f>
        <v>8.7591342697205003E-4</v>
      </c>
      <c r="T75" s="291">
        <v>2437</v>
      </c>
      <c r="U75" s="290">
        <v>2050</v>
      </c>
      <c r="V75" s="289"/>
      <c r="W75" s="290">
        <v>143</v>
      </c>
      <c r="X75" s="289">
        <f>SUM(T75:W75)</f>
        <v>4630</v>
      </c>
      <c r="Y75" s="288">
        <f>IF(ISERROR(R75/X75-1),"         /0",(R75/X75-1))</f>
        <v>-2.3542116630669518E-2</v>
      </c>
    </row>
    <row r="76" spans="1:25" ht="19.350000000000001" customHeight="1" thickBot="1" x14ac:dyDescent="0.3">
      <c r="A76" s="295" t="s">
        <v>246</v>
      </c>
      <c r="B76" s="293">
        <v>1228</v>
      </c>
      <c r="C76" s="290">
        <v>1119</v>
      </c>
      <c r="D76" s="289">
        <v>1</v>
      </c>
      <c r="E76" s="290">
        <v>33</v>
      </c>
      <c r="F76" s="289">
        <f>SUM(B76:E76)</f>
        <v>2381</v>
      </c>
      <c r="G76" s="292">
        <f>F76/$F$9</f>
        <v>4.3222617355487417E-3</v>
      </c>
      <c r="H76" s="293">
        <v>1109</v>
      </c>
      <c r="I76" s="290">
        <v>938</v>
      </c>
      <c r="J76" s="289">
        <v>158</v>
      </c>
      <c r="K76" s="290">
        <v>162</v>
      </c>
      <c r="L76" s="289">
        <f>SUM(H76:K76)</f>
        <v>2367</v>
      </c>
      <c r="M76" s="294">
        <f>IF(ISERROR(F76/L76-1),"         /0",(F76/L76-1))</f>
        <v>5.9146599070554196E-3</v>
      </c>
      <c r="N76" s="293">
        <v>12966</v>
      </c>
      <c r="O76" s="290">
        <v>11227</v>
      </c>
      <c r="P76" s="289">
        <v>315</v>
      </c>
      <c r="Q76" s="290">
        <v>312</v>
      </c>
      <c r="R76" s="289">
        <f>SUM(N76:Q76)</f>
        <v>24820</v>
      </c>
      <c r="S76" s="292">
        <f>R76/$R$9</f>
        <v>4.8087085285216285E-3</v>
      </c>
      <c r="T76" s="291">
        <v>14012</v>
      </c>
      <c r="U76" s="290">
        <v>11956</v>
      </c>
      <c r="V76" s="289">
        <v>1353</v>
      </c>
      <c r="W76" s="290">
        <v>1829</v>
      </c>
      <c r="X76" s="289">
        <f>SUM(T76:W76)</f>
        <v>29150</v>
      </c>
      <c r="Y76" s="288">
        <f>IF(ISERROR(R76/X76-1),"         /0",(R76/X76-1))</f>
        <v>-0.14854202401372207</v>
      </c>
    </row>
    <row r="77" spans="1:25" s="280" customFormat="1" ht="19.350000000000001" customHeight="1" thickBot="1" x14ac:dyDescent="0.25">
      <c r="A77" s="287" t="s">
        <v>59</v>
      </c>
      <c r="B77" s="284">
        <v>1053</v>
      </c>
      <c r="C77" s="283">
        <v>263</v>
      </c>
      <c r="D77" s="282">
        <v>0</v>
      </c>
      <c r="E77" s="283">
        <v>0</v>
      </c>
      <c r="F77" s="282">
        <f>SUM(B77:E77)</f>
        <v>1316</v>
      </c>
      <c r="G77" s="285">
        <f>F77/$F$9</f>
        <v>2.3889527274179524E-3</v>
      </c>
      <c r="H77" s="284">
        <v>1086</v>
      </c>
      <c r="I77" s="283">
        <v>270</v>
      </c>
      <c r="J77" s="282"/>
      <c r="K77" s="283"/>
      <c r="L77" s="282">
        <f>SUM(H77:K77)</f>
        <v>1356</v>
      </c>
      <c r="M77" s="286">
        <f>IF(ISERROR(F77/L77-1),"         /0",(F77/L77-1))</f>
        <v>-2.9498525073746285E-2</v>
      </c>
      <c r="N77" s="284">
        <v>9061</v>
      </c>
      <c r="O77" s="283">
        <v>2216</v>
      </c>
      <c r="P77" s="282">
        <v>1856</v>
      </c>
      <c r="Q77" s="283">
        <v>1872</v>
      </c>
      <c r="R77" s="282">
        <f>SUM(N77:Q77)</f>
        <v>15005</v>
      </c>
      <c r="S77" s="285">
        <f>R77/$R$9</f>
        <v>2.9071181092049569E-3</v>
      </c>
      <c r="T77" s="284">
        <v>10698</v>
      </c>
      <c r="U77" s="283">
        <v>2970</v>
      </c>
      <c r="V77" s="282">
        <v>12</v>
      </c>
      <c r="W77" s="283">
        <v>12</v>
      </c>
      <c r="X77" s="282">
        <f>SUM(T77:W77)</f>
        <v>13692</v>
      </c>
      <c r="Y77" s="281">
        <f>IF(ISERROR(R77/X77-1),"         /0",(R77/X77-1))</f>
        <v>9.5895413380076011E-2</v>
      </c>
    </row>
    <row r="78" spans="1:25" ht="15" thickTop="1" x14ac:dyDescent="0.3">
      <c r="A78" s="147" t="s">
        <v>44</v>
      </c>
    </row>
    <row r="79" spans="1:25" ht="14.25" x14ac:dyDescent="0.3">
      <c r="A79" s="147" t="s">
        <v>58</v>
      </c>
    </row>
  </sheetData>
  <mergeCells count="26">
    <mergeCell ref="N5:Y5"/>
    <mergeCell ref="F7:F8"/>
    <mergeCell ref="H6:L6"/>
    <mergeCell ref="R7:R8"/>
    <mergeCell ref="X7:X8"/>
    <mergeCell ref="T7:U7"/>
    <mergeCell ref="X1:Y1"/>
    <mergeCell ref="A3:Y3"/>
    <mergeCell ref="A5:A8"/>
    <mergeCell ref="G6:G8"/>
    <mergeCell ref="B6:F6"/>
    <mergeCell ref="Y6:Y8"/>
    <mergeCell ref="D7:E7"/>
    <mergeCell ref="B7:C7"/>
    <mergeCell ref="V7:W7"/>
    <mergeCell ref="A4:Y4"/>
    <mergeCell ref="N6:R6"/>
    <mergeCell ref="T6:X6"/>
    <mergeCell ref="M6:M8"/>
    <mergeCell ref="S6:S8"/>
    <mergeCell ref="B5:M5"/>
    <mergeCell ref="H7:I7"/>
    <mergeCell ref="J7:K7"/>
    <mergeCell ref="L7:L8"/>
    <mergeCell ref="N7:O7"/>
    <mergeCell ref="P7:Q7"/>
  </mergeCells>
  <conditionalFormatting sqref="Y78:Y65536 M78:M65536 Y3 M3 M5:M8 Y5:Y8">
    <cfRule type="cellIs" dxfId="39" priority="1" stopIfTrue="1" operator="lessThan">
      <formula>0</formula>
    </cfRule>
  </conditionalFormatting>
  <conditionalFormatting sqref="Y9:Y77 M9:M77">
    <cfRule type="cellIs" dxfId="38" priority="2" stopIfTrue="1" operator="lessThan">
      <formula>0</formula>
    </cfRule>
    <cfRule type="cellIs" dxfId="37" priority="3" stopIfTrue="1" operator="greaterThanOrEqual">
      <formula>0</formula>
    </cfRule>
  </conditionalFormatting>
  <hyperlinks>
    <hyperlink ref="X1:Y1" location="INDICE!A1" display="Volver al Indice"/>
  </hyperlinks>
  <pageMargins left="0.2" right="0.22" top="0.54" bottom="0.19685039370078741" header="0.15748031496062992" footer="0.15748031496062992"/>
  <pageSetup scale="77" orientation="landscape" r:id="rId1"/>
  <headerFooter alignWithMargins="0"/>
  <cellWatches>
    <cellWatch r="M28"/>
  </cellWatche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0"/>
    <pageSetUpPr autoPageBreaks="0"/>
  </sheetPr>
  <dimension ref="A1:Y44"/>
  <sheetViews>
    <sheetView showGridLines="0" zoomScale="80" zoomScaleNormal="80" workbookViewId="0">
      <selection activeCell="M10" sqref="M10"/>
    </sheetView>
  </sheetViews>
  <sheetFormatPr defaultColWidth="8" defaultRowHeight="13.5" x14ac:dyDescent="0.25"/>
  <cols>
    <col min="1" max="1" width="22.5703125" style="182" customWidth="1"/>
    <col min="2" max="2" width="9.42578125" style="182" bestFit="1" customWidth="1"/>
    <col min="3" max="3" width="9.7109375" style="182" bestFit="1" customWidth="1"/>
    <col min="4" max="4" width="8" style="182" bestFit="1" customWidth="1"/>
    <col min="5" max="5" width="9.7109375" style="182" bestFit="1" customWidth="1"/>
    <col min="6" max="6" width="9.42578125" style="182" bestFit="1" customWidth="1"/>
    <col min="7" max="7" width="10.140625" style="182" bestFit="1" customWidth="1"/>
    <col min="8" max="8" width="9.28515625" style="182" bestFit="1" customWidth="1"/>
    <col min="9" max="9" width="9.7109375" style="182" bestFit="1" customWidth="1"/>
    <col min="10" max="10" width="8.5703125" style="182" customWidth="1"/>
    <col min="11" max="11" width="9.7109375" style="182" bestFit="1" customWidth="1"/>
    <col min="12" max="12" width="9.7109375" style="182" customWidth="1"/>
    <col min="13" max="13" width="10.140625" style="182" bestFit="1" customWidth="1"/>
    <col min="14" max="14" width="10.7109375" style="182" customWidth="1"/>
    <col min="15" max="15" width="10.85546875" style="182" customWidth="1"/>
    <col min="16" max="16" width="10.28515625" style="182" customWidth="1"/>
    <col min="17" max="17" width="10.85546875" style="182" customWidth="1"/>
    <col min="18" max="18" width="11" style="182" customWidth="1"/>
    <col min="19" max="19" width="10.140625" style="182" bestFit="1" customWidth="1"/>
    <col min="20" max="21" width="11.140625" style="182" bestFit="1" customWidth="1"/>
    <col min="22" max="23" width="10.28515625" style="182" customWidth="1"/>
    <col min="24" max="24" width="11.140625" style="182" bestFit="1" customWidth="1"/>
    <col min="25" max="25" width="8.7109375" style="182" bestFit="1" customWidth="1"/>
    <col min="26" max="16384" width="8" style="182"/>
  </cols>
  <sheetData>
    <row r="1" spans="1:25" ht="18.75" thickBot="1" x14ac:dyDescent="0.3">
      <c r="X1" s="624" t="s">
        <v>28</v>
      </c>
      <c r="Y1" s="625"/>
    </row>
    <row r="2" spans="1:25" ht="5.25" customHeight="1" thickBot="1" x14ac:dyDescent="0.3"/>
    <row r="3" spans="1:25" ht="24.75" customHeight="1" thickTop="1" x14ac:dyDescent="0.25">
      <c r="A3" s="685" t="s">
        <v>69</v>
      </c>
      <c r="B3" s="686"/>
      <c r="C3" s="686"/>
      <c r="D3" s="686"/>
      <c r="E3" s="686"/>
      <c r="F3" s="686"/>
      <c r="G3" s="686"/>
      <c r="H3" s="686"/>
      <c r="I3" s="686"/>
      <c r="J3" s="686"/>
      <c r="K3" s="686"/>
      <c r="L3" s="686"/>
      <c r="M3" s="686"/>
      <c r="N3" s="686"/>
      <c r="O3" s="686"/>
      <c r="P3" s="686"/>
      <c r="Q3" s="686"/>
      <c r="R3" s="686"/>
      <c r="S3" s="686"/>
      <c r="T3" s="686"/>
      <c r="U3" s="686"/>
      <c r="V3" s="686"/>
      <c r="W3" s="686"/>
      <c r="X3" s="686"/>
      <c r="Y3" s="687"/>
    </row>
    <row r="4" spans="1:25" ht="21.2" customHeight="1" thickBot="1" x14ac:dyDescent="0.3">
      <c r="A4" s="696" t="s">
        <v>68</v>
      </c>
      <c r="B4" s="697"/>
      <c r="C4" s="697"/>
      <c r="D4" s="697"/>
      <c r="E4" s="697"/>
      <c r="F4" s="697"/>
      <c r="G4" s="697"/>
      <c r="H4" s="697"/>
      <c r="I4" s="697"/>
      <c r="J4" s="697"/>
      <c r="K4" s="697"/>
      <c r="L4" s="697"/>
      <c r="M4" s="697"/>
      <c r="N4" s="697"/>
      <c r="O4" s="697"/>
      <c r="P4" s="697"/>
      <c r="Q4" s="697"/>
      <c r="R4" s="697"/>
      <c r="S4" s="697"/>
      <c r="T4" s="697"/>
      <c r="U4" s="697"/>
      <c r="V4" s="697"/>
      <c r="W4" s="697"/>
      <c r="X4" s="697"/>
      <c r="Y4" s="698"/>
    </row>
    <row r="5" spans="1:25" s="331" customFormat="1" ht="17.850000000000001" customHeight="1" thickTop="1" thickBot="1" x14ac:dyDescent="0.35">
      <c r="A5" s="629" t="s">
        <v>67</v>
      </c>
      <c r="B5" s="702" t="s">
        <v>37</v>
      </c>
      <c r="C5" s="703"/>
      <c r="D5" s="703"/>
      <c r="E5" s="703"/>
      <c r="F5" s="703"/>
      <c r="G5" s="703"/>
      <c r="H5" s="703"/>
      <c r="I5" s="703"/>
      <c r="J5" s="704"/>
      <c r="K5" s="704"/>
      <c r="L5" s="704"/>
      <c r="M5" s="705"/>
      <c r="N5" s="702" t="s">
        <v>36</v>
      </c>
      <c r="O5" s="703"/>
      <c r="P5" s="703"/>
      <c r="Q5" s="703"/>
      <c r="R5" s="703"/>
      <c r="S5" s="703"/>
      <c r="T5" s="703"/>
      <c r="U5" s="703"/>
      <c r="V5" s="703"/>
      <c r="W5" s="703"/>
      <c r="X5" s="703"/>
      <c r="Y5" s="706"/>
    </row>
    <row r="6" spans="1:25" s="222" customFormat="1" ht="26.25" customHeight="1" x14ac:dyDescent="0.25">
      <c r="A6" s="630"/>
      <c r="B6" s="691" t="s">
        <v>450</v>
      </c>
      <c r="C6" s="692"/>
      <c r="D6" s="692"/>
      <c r="E6" s="692"/>
      <c r="F6" s="692"/>
      <c r="G6" s="707" t="s">
        <v>35</v>
      </c>
      <c r="H6" s="691" t="s">
        <v>451</v>
      </c>
      <c r="I6" s="692"/>
      <c r="J6" s="692"/>
      <c r="K6" s="692"/>
      <c r="L6" s="692"/>
      <c r="M6" s="713" t="s">
        <v>34</v>
      </c>
      <c r="N6" s="691" t="s">
        <v>452</v>
      </c>
      <c r="O6" s="692"/>
      <c r="P6" s="692"/>
      <c r="Q6" s="692"/>
      <c r="R6" s="692"/>
      <c r="S6" s="707" t="s">
        <v>35</v>
      </c>
      <c r="T6" s="691" t="s">
        <v>453</v>
      </c>
      <c r="U6" s="692"/>
      <c r="V6" s="692"/>
      <c r="W6" s="692"/>
      <c r="X6" s="692"/>
      <c r="Y6" s="693" t="s">
        <v>34</v>
      </c>
    </row>
    <row r="7" spans="1:25" s="222" customFormat="1" ht="26.25" customHeight="1" x14ac:dyDescent="0.25">
      <c r="A7" s="631"/>
      <c r="B7" s="680" t="s">
        <v>22</v>
      </c>
      <c r="C7" s="681"/>
      <c r="D7" s="682" t="s">
        <v>21</v>
      </c>
      <c r="E7" s="710"/>
      <c r="F7" s="711" t="s">
        <v>17</v>
      </c>
      <c r="G7" s="708"/>
      <c r="H7" s="680" t="s">
        <v>22</v>
      </c>
      <c r="I7" s="681"/>
      <c r="J7" s="682" t="s">
        <v>21</v>
      </c>
      <c r="K7" s="710"/>
      <c r="L7" s="711" t="s">
        <v>17</v>
      </c>
      <c r="M7" s="714"/>
      <c r="N7" s="680" t="s">
        <v>22</v>
      </c>
      <c r="O7" s="681"/>
      <c r="P7" s="682" t="s">
        <v>21</v>
      </c>
      <c r="Q7" s="710"/>
      <c r="R7" s="372"/>
      <c r="S7" s="708"/>
      <c r="T7" s="680" t="s">
        <v>22</v>
      </c>
      <c r="U7" s="681"/>
      <c r="V7" s="682" t="s">
        <v>21</v>
      </c>
      <c r="W7" s="710"/>
      <c r="X7" s="372"/>
      <c r="Y7" s="694"/>
    </row>
    <row r="8" spans="1:25" s="327" customFormat="1" ht="29.25" thickBot="1" x14ac:dyDescent="0.3">
      <c r="A8" s="632"/>
      <c r="B8" s="330" t="s">
        <v>19</v>
      </c>
      <c r="C8" s="328" t="s">
        <v>18</v>
      </c>
      <c r="D8" s="329" t="s">
        <v>19</v>
      </c>
      <c r="E8" s="371" t="s">
        <v>18</v>
      </c>
      <c r="F8" s="712"/>
      <c r="G8" s="709"/>
      <c r="H8" s="330" t="s">
        <v>19</v>
      </c>
      <c r="I8" s="328" t="s">
        <v>18</v>
      </c>
      <c r="J8" s="329" t="s">
        <v>19</v>
      </c>
      <c r="K8" s="371" t="s">
        <v>18</v>
      </c>
      <c r="L8" s="712"/>
      <c r="M8" s="715"/>
      <c r="N8" s="330" t="s">
        <v>19</v>
      </c>
      <c r="O8" s="328" t="s">
        <v>18</v>
      </c>
      <c r="P8" s="329" t="s">
        <v>19</v>
      </c>
      <c r="Q8" s="371" t="s">
        <v>18</v>
      </c>
      <c r="R8" s="370" t="s">
        <v>17</v>
      </c>
      <c r="S8" s="709"/>
      <c r="T8" s="330" t="s">
        <v>19</v>
      </c>
      <c r="U8" s="328" t="s">
        <v>18</v>
      </c>
      <c r="V8" s="329" t="s">
        <v>19</v>
      </c>
      <c r="W8" s="371" t="s">
        <v>18</v>
      </c>
      <c r="X8" s="370" t="s">
        <v>17</v>
      </c>
      <c r="Y8" s="695"/>
    </row>
    <row r="9" spans="1:25" s="211" customFormat="1" ht="18" customHeight="1" thickTop="1" thickBot="1" x14ac:dyDescent="0.3">
      <c r="A9" s="369" t="s">
        <v>24</v>
      </c>
      <c r="B9" s="366">
        <f>B10+B14+B24+B30+B38+B42</f>
        <v>288883</v>
      </c>
      <c r="C9" s="365">
        <f>C10+C14+C24+C30+C38+C42</f>
        <v>260029</v>
      </c>
      <c r="D9" s="364">
        <f>D10+D14+D24+D30+D38+D42</f>
        <v>1037</v>
      </c>
      <c r="E9" s="363">
        <f>E10+E14+E24+E30+E38+E42</f>
        <v>920</v>
      </c>
      <c r="F9" s="362">
        <f t="shared" ref="F9:F42" si="0">SUM(B9:E9)</f>
        <v>550869</v>
      </c>
      <c r="G9" s="367">
        <f t="shared" ref="G9:G42" si="1">F9/$F$9</f>
        <v>1</v>
      </c>
      <c r="H9" s="366">
        <f>H10+H14+H24+H30+H38+H42</f>
        <v>255954</v>
      </c>
      <c r="I9" s="365">
        <f>I10+I14+I24+I30+I38+I42</f>
        <v>225061</v>
      </c>
      <c r="J9" s="364">
        <f>J10+J14+J24+J30+J38+J42</f>
        <v>1870</v>
      </c>
      <c r="K9" s="363">
        <f>K10+K14+K24+K30+K38+K42</f>
        <v>1747</v>
      </c>
      <c r="L9" s="362">
        <f t="shared" ref="L9:L42" si="2">SUM(H9:K9)</f>
        <v>484632</v>
      </c>
      <c r="M9" s="368">
        <f t="shared" ref="M9:M42" si="3">IF(ISERROR(F9/L9-1),"         /0",(F9/L9-1))</f>
        <v>0.13667483781508438</v>
      </c>
      <c r="N9" s="366">
        <f>N10+N14+N24+N30+N38+N42</f>
        <v>2630922</v>
      </c>
      <c r="O9" s="365">
        <f>O10+O14+O24+O30+O38+O42</f>
        <v>2485805</v>
      </c>
      <c r="P9" s="364">
        <f>P10+P14+P24+P30+P38+P42</f>
        <v>22921</v>
      </c>
      <c r="Q9" s="363">
        <f>Q10+Q14+Q24+Q30+Q38+Q42</f>
        <v>21821</v>
      </c>
      <c r="R9" s="362">
        <f t="shared" ref="R9:R42" si="4">SUM(N9:Q9)</f>
        <v>5161469</v>
      </c>
      <c r="S9" s="367">
        <f t="shared" ref="S9:S42" si="5">R9/$R$9</f>
        <v>1</v>
      </c>
      <c r="T9" s="366">
        <f>T10+T14+T24+T30+T38+T42</f>
        <v>2299427</v>
      </c>
      <c r="U9" s="365">
        <f>U10+U14+U24+U30+U38+U42</f>
        <v>2190231</v>
      </c>
      <c r="V9" s="364">
        <f>V10+V14+V24+V30+V38+V42</f>
        <v>28160</v>
      </c>
      <c r="W9" s="363">
        <f>W10+W14+W24+W30+W38+W42</f>
        <v>29634</v>
      </c>
      <c r="X9" s="362">
        <f t="shared" ref="X9:X42" si="6">SUM(T9:W9)</f>
        <v>4547452</v>
      </c>
      <c r="Y9" s="361">
        <f>IF(ISERROR(R9/X9-1),"         /0",(R9/X9-1))</f>
        <v>0.13502440487552159</v>
      </c>
    </row>
    <row r="10" spans="1:25" s="344" customFormat="1" ht="19.350000000000001" customHeight="1" x14ac:dyDescent="0.3">
      <c r="A10" s="353" t="s">
        <v>64</v>
      </c>
      <c r="B10" s="350">
        <f>SUM(B11:B13)</f>
        <v>86219</v>
      </c>
      <c r="C10" s="349">
        <f>SUM(C11:C13)</f>
        <v>78711</v>
      </c>
      <c r="D10" s="348">
        <f>SUM(D11:D13)</f>
        <v>44</v>
      </c>
      <c r="E10" s="347">
        <f>SUM(E11:E13)</f>
        <v>34</v>
      </c>
      <c r="F10" s="346">
        <f t="shared" si="0"/>
        <v>165008</v>
      </c>
      <c r="G10" s="351">
        <f t="shared" si="1"/>
        <v>0.29954127024755434</v>
      </c>
      <c r="H10" s="350">
        <f>SUM(H11:H13)</f>
        <v>93830</v>
      </c>
      <c r="I10" s="349">
        <f>SUM(I11:I13)</f>
        <v>83592</v>
      </c>
      <c r="J10" s="348">
        <f>SUM(J11:J13)</f>
        <v>1</v>
      </c>
      <c r="K10" s="347">
        <f>SUM(K11:K13)</f>
        <v>0</v>
      </c>
      <c r="L10" s="346">
        <f t="shared" si="2"/>
        <v>177423</v>
      </c>
      <c r="M10" s="352">
        <f t="shared" si="3"/>
        <v>-6.997401689747107E-2</v>
      </c>
      <c r="N10" s="350">
        <f>SUM(N11:N13)</f>
        <v>870212</v>
      </c>
      <c r="O10" s="349">
        <f>SUM(O11:O13)</f>
        <v>848423</v>
      </c>
      <c r="P10" s="348">
        <f>SUM(P11:P13)</f>
        <v>1072</v>
      </c>
      <c r="Q10" s="347">
        <f>SUM(Q11:Q13)</f>
        <v>888</v>
      </c>
      <c r="R10" s="346">
        <f t="shared" si="4"/>
        <v>1720595</v>
      </c>
      <c r="S10" s="351">
        <f t="shared" si="5"/>
        <v>0.33335374096018011</v>
      </c>
      <c r="T10" s="350">
        <f>SUM(T11:T13)</f>
        <v>888618</v>
      </c>
      <c r="U10" s="349">
        <f>SUM(U11:U13)</f>
        <v>876142</v>
      </c>
      <c r="V10" s="348">
        <f>SUM(V11:V13)</f>
        <v>2854</v>
      </c>
      <c r="W10" s="347">
        <f>SUM(W11:W13)</f>
        <v>3062</v>
      </c>
      <c r="X10" s="346">
        <f t="shared" si="6"/>
        <v>1770676</v>
      </c>
      <c r="Y10" s="478">
        <f t="shared" ref="Y10:Y42" si="7">IF(ISERROR(R10/X10-1),"         /0",IF(R10/X10&gt;5,"  *  ",(R10/X10-1)))</f>
        <v>-2.8283548204188658E-2</v>
      </c>
    </row>
    <row r="11" spans="1:25" ht="19.350000000000001" customHeight="1" x14ac:dyDescent="0.3">
      <c r="A11" s="295" t="s">
        <v>304</v>
      </c>
      <c r="B11" s="293">
        <v>82935</v>
      </c>
      <c r="C11" s="290">
        <v>76431</v>
      </c>
      <c r="D11" s="289">
        <v>44</v>
      </c>
      <c r="E11" s="342">
        <v>34</v>
      </c>
      <c r="F11" s="341">
        <f t="shared" si="0"/>
        <v>159444</v>
      </c>
      <c r="G11" s="292">
        <f t="shared" si="1"/>
        <v>0.28944086525108509</v>
      </c>
      <c r="H11" s="293">
        <v>90274</v>
      </c>
      <c r="I11" s="290">
        <v>81499</v>
      </c>
      <c r="J11" s="289">
        <v>1</v>
      </c>
      <c r="K11" s="342">
        <v>0</v>
      </c>
      <c r="L11" s="341">
        <f t="shared" si="2"/>
        <v>171774</v>
      </c>
      <c r="M11" s="343">
        <f t="shared" si="3"/>
        <v>-7.1780362569422662E-2</v>
      </c>
      <c r="N11" s="293">
        <v>837286</v>
      </c>
      <c r="O11" s="290">
        <v>824998</v>
      </c>
      <c r="P11" s="289">
        <v>1072</v>
      </c>
      <c r="Q11" s="342">
        <v>888</v>
      </c>
      <c r="R11" s="341">
        <f t="shared" si="4"/>
        <v>1664244</v>
      </c>
      <c r="S11" s="292">
        <f t="shared" si="5"/>
        <v>0.32243611266482469</v>
      </c>
      <c r="T11" s="291">
        <v>853249</v>
      </c>
      <c r="U11" s="290">
        <v>851559</v>
      </c>
      <c r="V11" s="289">
        <v>2846</v>
      </c>
      <c r="W11" s="342">
        <v>2952</v>
      </c>
      <c r="X11" s="341">
        <f t="shared" si="6"/>
        <v>1710606</v>
      </c>
      <c r="Y11" s="288">
        <f t="shared" si="7"/>
        <v>-2.7102675893806105E-2</v>
      </c>
    </row>
    <row r="12" spans="1:25" ht="19.350000000000001" customHeight="1" x14ac:dyDescent="0.3">
      <c r="A12" s="295" t="s">
        <v>305</v>
      </c>
      <c r="B12" s="293">
        <v>3240</v>
      </c>
      <c r="C12" s="290">
        <v>2274</v>
      </c>
      <c r="D12" s="289">
        <v>0</v>
      </c>
      <c r="E12" s="342">
        <v>0</v>
      </c>
      <c r="F12" s="341">
        <f t="shared" si="0"/>
        <v>5514</v>
      </c>
      <c r="G12" s="292">
        <f t="shared" si="1"/>
        <v>1.0009639315336313E-2</v>
      </c>
      <c r="H12" s="293">
        <v>3134</v>
      </c>
      <c r="I12" s="290">
        <v>1945</v>
      </c>
      <c r="J12" s="289"/>
      <c r="K12" s="342"/>
      <c r="L12" s="341">
        <f t="shared" si="2"/>
        <v>5079</v>
      </c>
      <c r="M12" s="343">
        <f t="shared" si="3"/>
        <v>8.5646780862374428E-2</v>
      </c>
      <c r="N12" s="293">
        <v>30959</v>
      </c>
      <c r="O12" s="290">
        <v>22234</v>
      </c>
      <c r="P12" s="289"/>
      <c r="Q12" s="342"/>
      <c r="R12" s="341">
        <f t="shared" si="4"/>
        <v>53193</v>
      </c>
      <c r="S12" s="292">
        <f t="shared" si="5"/>
        <v>1.0305786976537105E-2</v>
      </c>
      <c r="T12" s="291">
        <v>31003</v>
      </c>
      <c r="U12" s="290">
        <v>21516</v>
      </c>
      <c r="V12" s="289"/>
      <c r="W12" s="342"/>
      <c r="X12" s="341">
        <f t="shared" si="6"/>
        <v>52519</v>
      </c>
      <c r="Y12" s="288">
        <f t="shared" si="7"/>
        <v>1.2833450751156716E-2</v>
      </c>
    </row>
    <row r="13" spans="1:25" ht="19.350000000000001" customHeight="1" thickBot="1" x14ac:dyDescent="0.35">
      <c r="A13" s="318" t="s">
        <v>59</v>
      </c>
      <c r="B13" s="315">
        <v>44</v>
      </c>
      <c r="C13" s="314">
        <v>6</v>
      </c>
      <c r="D13" s="313">
        <v>0</v>
      </c>
      <c r="E13" s="358">
        <v>0</v>
      </c>
      <c r="F13" s="357">
        <f t="shared" si="0"/>
        <v>50</v>
      </c>
      <c r="G13" s="316">
        <f t="shared" si="1"/>
        <v>9.0765681132900925E-5</v>
      </c>
      <c r="H13" s="315">
        <v>422</v>
      </c>
      <c r="I13" s="314">
        <v>148</v>
      </c>
      <c r="J13" s="313"/>
      <c r="K13" s="358"/>
      <c r="L13" s="357">
        <f t="shared" si="2"/>
        <v>570</v>
      </c>
      <c r="M13" s="360">
        <f t="shared" si="3"/>
        <v>-0.91228070175438591</v>
      </c>
      <c r="N13" s="315">
        <v>1967</v>
      </c>
      <c r="O13" s="314">
        <v>1191</v>
      </c>
      <c r="P13" s="313"/>
      <c r="Q13" s="358"/>
      <c r="R13" s="357">
        <f t="shared" si="4"/>
        <v>3158</v>
      </c>
      <c r="S13" s="316">
        <f t="shared" si="5"/>
        <v>6.1184131881834413E-4</v>
      </c>
      <c r="T13" s="359">
        <v>4366</v>
      </c>
      <c r="U13" s="314">
        <v>3067</v>
      </c>
      <c r="V13" s="313">
        <v>8</v>
      </c>
      <c r="W13" s="358">
        <v>110</v>
      </c>
      <c r="X13" s="357">
        <f t="shared" si="6"/>
        <v>7551</v>
      </c>
      <c r="Y13" s="312">
        <f t="shared" si="7"/>
        <v>-0.58177724804661635</v>
      </c>
    </row>
    <row r="14" spans="1:25" s="344" customFormat="1" ht="19.350000000000001" customHeight="1" x14ac:dyDescent="0.3">
      <c r="A14" s="353" t="s">
        <v>63</v>
      </c>
      <c r="B14" s="350">
        <f>SUM(B15:B23)</f>
        <v>83221</v>
      </c>
      <c r="C14" s="349">
        <f>SUM(C15:C23)</f>
        <v>79101</v>
      </c>
      <c r="D14" s="348">
        <f>SUM(D15:D23)</f>
        <v>234</v>
      </c>
      <c r="E14" s="347">
        <f>SUM(E15:E23)</f>
        <v>162</v>
      </c>
      <c r="F14" s="346">
        <f t="shared" si="0"/>
        <v>162718</v>
      </c>
      <c r="G14" s="351">
        <f t="shared" si="1"/>
        <v>0.29538420205166743</v>
      </c>
      <c r="H14" s="350">
        <f>SUM(H15:H23)</f>
        <v>67323</v>
      </c>
      <c r="I14" s="349">
        <f>SUM(I15:I23)</f>
        <v>63214</v>
      </c>
      <c r="J14" s="348">
        <f>SUM(J15:J23)</f>
        <v>749</v>
      </c>
      <c r="K14" s="347">
        <f>SUM(K15:K23)</f>
        <v>668</v>
      </c>
      <c r="L14" s="346">
        <f t="shared" si="2"/>
        <v>131954</v>
      </c>
      <c r="M14" s="352">
        <f t="shared" si="3"/>
        <v>0.23314185246373742</v>
      </c>
      <c r="N14" s="350">
        <f>SUM(N15:N23)</f>
        <v>717536</v>
      </c>
      <c r="O14" s="349">
        <f>SUM(O15:O23)</f>
        <v>707018</v>
      </c>
      <c r="P14" s="348">
        <f>SUM(P15:P23)</f>
        <v>7623</v>
      </c>
      <c r="Q14" s="347">
        <f>SUM(Q15:Q23)</f>
        <v>7130</v>
      </c>
      <c r="R14" s="346">
        <f t="shared" si="4"/>
        <v>1439307</v>
      </c>
      <c r="S14" s="351">
        <f t="shared" si="5"/>
        <v>0.27885607760116354</v>
      </c>
      <c r="T14" s="350">
        <f>SUM(T15:T23)</f>
        <v>584637</v>
      </c>
      <c r="U14" s="349">
        <f>SUM(U15:U23)</f>
        <v>574651</v>
      </c>
      <c r="V14" s="348">
        <f>SUM(V15:V23)</f>
        <v>9850</v>
      </c>
      <c r="W14" s="347">
        <f>SUM(W15:W23)</f>
        <v>9655</v>
      </c>
      <c r="X14" s="346">
        <f t="shared" si="6"/>
        <v>1178793</v>
      </c>
      <c r="Y14" s="345">
        <f t="shared" si="7"/>
        <v>0.22100063369904643</v>
      </c>
    </row>
    <row r="15" spans="1:25" ht="19.350000000000001" customHeight="1" x14ac:dyDescent="0.3">
      <c r="A15" s="310" t="s">
        <v>307</v>
      </c>
      <c r="B15" s="307">
        <v>22551</v>
      </c>
      <c r="C15" s="305">
        <v>22984</v>
      </c>
      <c r="D15" s="306">
        <v>220</v>
      </c>
      <c r="E15" s="354">
        <v>152</v>
      </c>
      <c r="F15" s="355">
        <f t="shared" si="0"/>
        <v>45907</v>
      </c>
      <c r="G15" s="308">
        <f t="shared" si="1"/>
        <v>8.3335602475361661E-2</v>
      </c>
      <c r="H15" s="307">
        <v>19603</v>
      </c>
      <c r="I15" s="305">
        <v>18600</v>
      </c>
      <c r="J15" s="306">
        <v>749</v>
      </c>
      <c r="K15" s="354">
        <v>668</v>
      </c>
      <c r="L15" s="355">
        <f t="shared" si="2"/>
        <v>39620</v>
      </c>
      <c r="M15" s="356">
        <f t="shared" si="3"/>
        <v>0.15868248359414427</v>
      </c>
      <c r="N15" s="307">
        <v>194481</v>
      </c>
      <c r="O15" s="305">
        <v>189934</v>
      </c>
      <c r="P15" s="306">
        <v>7070</v>
      </c>
      <c r="Q15" s="354">
        <v>6815</v>
      </c>
      <c r="R15" s="355">
        <f t="shared" si="4"/>
        <v>398300</v>
      </c>
      <c r="S15" s="308">
        <f t="shared" si="5"/>
        <v>7.7167953541908321E-2</v>
      </c>
      <c r="T15" s="311">
        <v>153288</v>
      </c>
      <c r="U15" s="305">
        <v>151618</v>
      </c>
      <c r="V15" s="306">
        <v>8887</v>
      </c>
      <c r="W15" s="354">
        <v>8800</v>
      </c>
      <c r="X15" s="355">
        <f t="shared" si="6"/>
        <v>322593</v>
      </c>
      <c r="Y15" s="304">
        <f t="shared" si="7"/>
        <v>0.23468271165214372</v>
      </c>
    </row>
    <row r="16" spans="1:25" ht="19.350000000000001" customHeight="1" x14ac:dyDescent="0.3">
      <c r="A16" s="310" t="s">
        <v>308</v>
      </c>
      <c r="B16" s="307">
        <v>16517</v>
      </c>
      <c r="C16" s="305">
        <v>16583</v>
      </c>
      <c r="D16" s="306">
        <v>11</v>
      </c>
      <c r="E16" s="354">
        <v>10</v>
      </c>
      <c r="F16" s="355">
        <f t="shared" si="0"/>
        <v>33121</v>
      </c>
      <c r="G16" s="308">
        <f t="shared" si="1"/>
        <v>6.0125002496056235E-2</v>
      </c>
      <c r="H16" s="307">
        <v>16196</v>
      </c>
      <c r="I16" s="305">
        <v>15722</v>
      </c>
      <c r="J16" s="306"/>
      <c r="K16" s="354"/>
      <c r="L16" s="355">
        <f t="shared" si="2"/>
        <v>31918</v>
      </c>
      <c r="M16" s="356">
        <f t="shared" si="3"/>
        <v>3.769033147440326E-2</v>
      </c>
      <c r="N16" s="307">
        <v>156580</v>
      </c>
      <c r="O16" s="305">
        <v>158973</v>
      </c>
      <c r="P16" s="306">
        <v>112</v>
      </c>
      <c r="Q16" s="354">
        <v>46</v>
      </c>
      <c r="R16" s="355">
        <f t="shared" si="4"/>
        <v>315711</v>
      </c>
      <c r="S16" s="308">
        <f t="shared" si="5"/>
        <v>6.1166888728770824E-2</v>
      </c>
      <c r="T16" s="311">
        <v>143407</v>
      </c>
      <c r="U16" s="305">
        <v>141281</v>
      </c>
      <c r="V16" s="306">
        <v>205</v>
      </c>
      <c r="W16" s="354">
        <v>107</v>
      </c>
      <c r="X16" s="355">
        <f t="shared" si="6"/>
        <v>285000</v>
      </c>
      <c r="Y16" s="304">
        <f t="shared" si="7"/>
        <v>0.10775789473684205</v>
      </c>
    </row>
    <row r="17" spans="1:25" ht="19.350000000000001" customHeight="1" x14ac:dyDescent="0.3">
      <c r="A17" s="310" t="s">
        <v>309</v>
      </c>
      <c r="B17" s="307">
        <v>17770</v>
      </c>
      <c r="C17" s="305">
        <v>14241</v>
      </c>
      <c r="D17" s="306">
        <v>1</v>
      </c>
      <c r="E17" s="354">
        <v>0</v>
      </c>
      <c r="F17" s="355">
        <f t="shared" si="0"/>
        <v>32012</v>
      </c>
      <c r="G17" s="308">
        <f t="shared" si="1"/>
        <v>5.8111819688528486E-2</v>
      </c>
      <c r="H17" s="307">
        <v>9780</v>
      </c>
      <c r="I17" s="305">
        <v>8119</v>
      </c>
      <c r="J17" s="306"/>
      <c r="K17" s="354">
        <v>0</v>
      </c>
      <c r="L17" s="355">
        <f t="shared" si="2"/>
        <v>17899</v>
      </c>
      <c r="M17" s="356">
        <f t="shared" si="3"/>
        <v>0.78847980334096879</v>
      </c>
      <c r="N17" s="307">
        <v>113181</v>
      </c>
      <c r="O17" s="305">
        <v>115620</v>
      </c>
      <c r="P17" s="306">
        <v>148</v>
      </c>
      <c r="Q17" s="354">
        <v>28</v>
      </c>
      <c r="R17" s="355">
        <f t="shared" si="4"/>
        <v>228977</v>
      </c>
      <c r="S17" s="308">
        <f t="shared" si="5"/>
        <v>4.4362757966772637E-2</v>
      </c>
      <c r="T17" s="311">
        <v>104208</v>
      </c>
      <c r="U17" s="305">
        <v>99605</v>
      </c>
      <c r="V17" s="306">
        <v>378</v>
      </c>
      <c r="W17" s="354">
        <v>232</v>
      </c>
      <c r="X17" s="355">
        <f t="shared" si="6"/>
        <v>204423</v>
      </c>
      <c r="Y17" s="304">
        <f t="shared" si="7"/>
        <v>0.12011368583769921</v>
      </c>
    </row>
    <row r="18" spans="1:25" ht="19.350000000000001" customHeight="1" x14ac:dyDescent="0.3">
      <c r="A18" s="310" t="s">
        <v>310</v>
      </c>
      <c r="B18" s="307">
        <v>10917</v>
      </c>
      <c r="C18" s="305">
        <v>11461</v>
      </c>
      <c r="D18" s="306">
        <v>0</v>
      </c>
      <c r="E18" s="354">
        <v>0</v>
      </c>
      <c r="F18" s="355">
        <f>SUM(B18:E18)</f>
        <v>22378</v>
      </c>
      <c r="G18" s="308">
        <f>F18/$F$9</f>
        <v>4.0623088247841138E-2</v>
      </c>
      <c r="H18" s="307">
        <v>7047</v>
      </c>
      <c r="I18" s="305">
        <v>7087</v>
      </c>
      <c r="J18" s="306"/>
      <c r="K18" s="354">
        <v>0</v>
      </c>
      <c r="L18" s="355">
        <f>SUM(H18:K18)</f>
        <v>14134</v>
      </c>
      <c r="M18" s="356">
        <f>IF(ISERROR(F18/L18-1),"         /0",(F18/L18-1))</f>
        <v>0.58327437385029013</v>
      </c>
      <c r="N18" s="307">
        <v>104240</v>
      </c>
      <c r="O18" s="305">
        <v>102749</v>
      </c>
      <c r="P18" s="306">
        <v>77</v>
      </c>
      <c r="Q18" s="354">
        <v>0</v>
      </c>
      <c r="R18" s="355">
        <f>SUM(N18:Q18)</f>
        <v>207066</v>
      </c>
      <c r="S18" s="308">
        <f>R18/$R$9</f>
        <v>4.0117648677149856E-2</v>
      </c>
      <c r="T18" s="311">
        <v>62835</v>
      </c>
      <c r="U18" s="305">
        <v>63987</v>
      </c>
      <c r="V18" s="306">
        <v>46</v>
      </c>
      <c r="W18" s="354">
        <v>0</v>
      </c>
      <c r="X18" s="355">
        <f>SUM(T18:W18)</f>
        <v>126868</v>
      </c>
      <c r="Y18" s="304">
        <f>IF(ISERROR(R18/X18-1),"         /0",IF(R18/X18&gt;5,"  *  ",(R18/X18-1)))</f>
        <v>0.63213733959706153</v>
      </c>
    </row>
    <row r="19" spans="1:25" ht="19.350000000000001" customHeight="1" x14ac:dyDescent="0.3">
      <c r="A19" s="310" t="s">
        <v>312</v>
      </c>
      <c r="B19" s="307">
        <v>7588</v>
      </c>
      <c r="C19" s="305">
        <v>6774</v>
      </c>
      <c r="D19" s="306">
        <v>0</v>
      </c>
      <c r="E19" s="354">
        <v>0</v>
      </c>
      <c r="F19" s="355">
        <f t="shared" si="0"/>
        <v>14362</v>
      </c>
      <c r="G19" s="308">
        <f t="shared" si="1"/>
        <v>2.6071534248614463E-2</v>
      </c>
      <c r="H19" s="307">
        <v>7302</v>
      </c>
      <c r="I19" s="305">
        <v>6840</v>
      </c>
      <c r="J19" s="306"/>
      <c r="K19" s="354">
        <v>0</v>
      </c>
      <c r="L19" s="355">
        <f t="shared" si="2"/>
        <v>14142</v>
      </c>
      <c r="M19" s="356">
        <f t="shared" si="3"/>
        <v>1.5556498373638705E-2</v>
      </c>
      <c r="N19" s="307">
        <v>71124</v>
      </c>
      <c r="O19" s="305">
        <v>68027</v>
      </c>
      <c r="P19" s="306">
        <v>157</v>
      </c>
      <c r="Q19" s="354">
        <v>225</v>
      </c>
      <c r="R19" s="355">
        <f t="shared" si="4"/>
        <v>139533</v>
      </c>
      <c r="S19" s="308">
        <f t="shared" si="5"/>
        <v>2.7033582881152634E-2</v>
      </c>
      <c r="T19" s="311">
        <v>63875</v>
      </c>
      <c r="U19" s="305">
        <v>62840</v>
      </c>
      <c r="V19" s="306">
        <v>277</v>
      </c>
      <c r="W19" s="354">
        <v>509</v>
      </c>
      <c r="X19" s="355">
        <f t="shared" si="6"/>
        <v>127501</v>
      </c>
      <c r="Y19" s="304">
        <f t="shared" si="7"/>
        <v>9.4367887310687681E-2</v>
      </c>
    </row>
    <row r="20" spans="1:25" ht="19.350000000000001" customHeight="1" x14ac:dyDescent="0.3">
      <c r="A20" s="310" t="s">
        <v>311</v>
      </c>
      <c r="B20" s="307">
        <v>6775</v>
      </c>
      <c r="C20" s="305">
        <v>6302</v>
      </c>
      <c r="D20" s="306">
        <v>2</v>
      </c>
      <c r="E20" s="354">
        <v>0</v>
      </c>
      <c r="F20" s="355">
        <f t="shared" si="0"/>
        <v>13079</v>
      </c>
      <c r="G20" s="308">
        <f t="shared" si="1"/>
        <v>2.3742486870744223E-2</v>
      </c>
      <c r="H20" s="307">
        <v>6163</v>
      </c>
      <c r="I20" s="305">
        <v>5563</v>
      </c>
      <c r="J20" s="306"/>
      <c r="K20" s="354"/>
      <c r="L20" s="355">
        <f t="shared" si="2"/>
        <v>11726</v>
      </c>
      <c r="M20" s="356">
        <f t="shared" si="3"/>
        <v>0.11538461538461542</v>
      </c>
      <c r="N20" s="307">
        <v>68071</v>
      </c>
      <c r="O20" s="305">
        <v>62098</v>
      </c>
      <c r="P20" s="306">
        <v>43</v>
      </c>
      <c r="Q20" s="354">
        <v>7</v>
      </c>
      <c r="R20" s="355">
        <f t="shared" si="4"/>
        <v>130219</v>
      </c>
      <c r="S20" s="308">
        <f t="shared" si="5"/>
        <v>2.5229057851553501E-2</v>
      </c>
      <c r="T20" s="311">
        <v>44873</v>
      </c>
      <c r="U20" s="305">
        <v>43163</v>
      </c>
      <c r="V20" s="306">
        <v>53</v>
      </c>
      <c r="W20" s="354">
        <v>0</v>
      </c>
      <c r="X20" s="355">
        <f t="shared" si="6"/>
        <v>88089</v>
      </c>
      <c r="Y20" s="304">
        <f t="shared" si="7"/>
        <v>0.47826629885683802</v>
      </c>
    </row>
    <row r="21" spans="1:25" ht="19.350000000000001" customHeight="1" x14ac:dyDescent="0.3">
      <c r="A21" s="310" t="s">
        <v>313</v>
      </c>
      <c r="B21" s="307">
        <v>697</v>
      </c>
      <c r="C21" s="305">
        <v>502</v>
      </c>
      <c r="D21" s="306">
        <v>0</v>
      </c>
      <c r="E21" s="354">
        <v>0</v>
      </c>
      <c r="F21" s="355">
        <f>SUM(B21:E21)</f>
        <v>1199</v>
      </c>
      <c r="G21" s="308">
        <f>F21/$F$9</f>
        <v>2.1765610335669643E-3</v>
      </c>
      <c r="H21" s="307">
        <v>724</v>
      </c>
      <c r="I21" s="305">
        <v>727</v>
      </c>
      <c r="J21" s="306"/>
      <c r="K21" s="354"/>
      <c r="L21" s="355">
        <f>SUM(H21:K21)</f>
        <v>1451</v>
      </c>
      <c r="M21" s="356">
        <f>IF(ISERROR(F21/L21-1),"         /0",(F21/L21-1))</f>
        <v>-0.17367332873880081</v>
      </c>
      <c r="N21" s="307">
        <v>6004</v>
      </c>
      <c r="O21" s="305">
        <v>4805</v>
      </c>
      <c r="P21" s="306">
        <v>8</v>
      </c>
      <c r="Q21" s="354">
        <v>2</v>
      </c>
      <c r="R21" s="355">
        <f>SUM(N21:Q21)</f>
        <v>10819</v>
      </c>
      <c r="S21" s="308">
        <f>R21/$R$9</f>
        <v>2.0961086853374493E-3</v>
      </c>
      <c r="T21" s="311">
        <v>7587</v>
      </c>
      <c r="U21" s="305">
        <v>6306</v>
      </c>
      <c r="V21" s="306"/>
      <c r="W21" s="354">
        <v>2</v>
      </c>
      <c r="X21" s="355">
        <f>SUM(T21:W21)</f>
        <v>13895</v>
      </c>
      <c r="Y21" s="304">
        <f>IF(ISERROR(R21/X21-1),"         /0",IF(R21/X21&gt;5,"  *  ",(R21/X21-1)))</f>
        <v>-0.22137459517812164</v>
      </c>
    </row>
    <row r="22" spans="1:25" ht="19.350000000000001" customHeight="1" x14ac:dyDescent="0.3">
      <c r="A22" s="310" t="s">
        <v>314</v>
      </c>
      <c r="B22" s="307">
        <v>273</v>
      </c>
      <c r="C22" s="305">
        <v>182</v>
      </c>
      <c r="D22" s="306">
        <v>0</v>
      </c>
      <c r="E22" s="354">
        <v>0</v>
      </c>
      <c r="F22" s="355">
        <f t="shared" si="0"/>
        <v>455</v>
      </c>
      <c r="G22" s="308">
        <f t="shared" si="1"/>
        <v>8.2596769830939841E-4</v>
      </c>
      <c r="H22" s="307">
        <v>407</v>
      </c>
      <c r="I22" s="305">
        <v>454</v>
      </c>
      <c r="J22" s="306"/>
      <c r="K22" s="354"/>
      <c r="L22" s="355">
        <f t="shared" si="2"/>
        <v>861</v>
      </c>
      <c r="M22" s="356">
        <f t="shared" si="3"/>
        <v>-0.47154471544715448</v>
      </c>
      <c r="N22" s="307">
        <v>2499</v>
      </c>
      <c r="O22" s="305">
        <v>2947</v>
      </c>
      <c r="P22" s="306">
        <v>4</v>
      </c>
      <c r="Q22" s="354">
        <v>0</v>
      </c>
      <c r="R22" s="355">
        <f t="shared" si="4"/>
        <v>5450</v>
      </c>
      <c r="S22" s="308">
        <f t="shared" si="5"/>
        <v>1.0559009460291246E-3</v>
      </c>
      <c r="T22" s="311">
        <v>3231</v>
      </c>
      <c r="U22" s="305">
        <v>4572</v>
      </c>
      <c r="V22" s="306"/>
      <c r="W22" s="354"/>
      <c r="X22" s="355">
        <f t="shared" si="6"/>
        <v>7803</v>
      </c>
      <c r="Y22" s="304">
        <f t="shared" si="7"/>
        <v>-0.30155068563373066</v>
      </c>
    </row>
    <row r="23" spans="1:25" ht="19.350000000000001" customHeight="1" thickBot="1" x14ac:dyDescent="0.35">
      <c r="A23" s="310" t="s">
        <v>59</v>
      </c>
      <c r="B23" s="307">
        <v>133</v>
      </c>
      <c r="C23" s="305">
        <v>72</v>
      </c>
      <c r="D23" s="306">
        <v>0</v>
      </c>
      <c r="E23" s="354">
        <v>0</v>
      </c>
      <c r="F23" s="355">
        <f t="shared" si="0"/>
        <v>205</v>
      </c>
      <c r="G23" s="308">
        <f t="shared" si="1"/>
        <v>3.7213929264489379E-4</v>
      </c>
      <c r="H23" s="307">
        <v>101</v>
      </c>
      <c r="I23" s="305">
        <v>102</v>
      </c>
      <c r="J23" s="306"/>
      <c r="K23" s="354"/>
      <c r="L23" s="355">
        <f t="shared" si="2"/>
        <v>203</v>
      </c>
      <c r="M23" s="356">
        <f t="shared" si="3"/>
        <v>9.8522167487684609E-3</v>
      </c>
      <c r="N23" s="307">
        <v>1356</v>
      </c>
      <c r="O23" s="305">
        <v>1865</v>
      </c>
      <c r="P23" s="306">
        <v>4</v>
      </c>
      <c r="Q23" s="354">
        <v>7</v>
      </c>
      <c r="R23" s="355">
        <f t="shared" si="4"/>
        <v>3232</v>
      </c>
      <c r="S23" s="308">
        <f t="shared" si="5"/>
        <v>6.2617832248919834E-4</v>
      </c>
      <c r="T23" s="311">
        <v>1333</v>
      </c>
      <c r="U23" s="305">
        <v>1279</v>
      </c>
      <c r="V23" s="306">
        <v>4</v>
      </c>
      <c r="W23" s="354">
        <v>5</v>
      </c>
      <c r="X23" s="355">
        <f t="shared" si="6"/>
        <v>2621</v>
      </c>
      <c r="Y23" s="304">
        <f t="shared" si="7"/>
        <v>0.23311713086608155</v>
      </c>
    </row>
    <row r="24" spans="1:25" s="344" customFormat="1" ht="19.350000000000001" customHeight="1" x14ac:dyDescent="0.3">
      <c r="A24" s="353" t="s">
        <v>62</v>
      </c>
      <c r="B24" s="350">
        <f>SUM(B25:B29)</f>
        <v>49328</v>
      </c>
      <c r="C24" s="349">
        <f>SUM(C25:C29)</f>
        <v>37133</v>
      </c>
      <c r="D24" s="348">
        <f>SUM(D25:D29)</f>
        <v>62</v>
      </c>
      <c r="E24" s="347">
        <f>SUM(E25:E29)</f>
        <v>0</v>
      </c>
      <c r="F24" s="346">
        <f t="shared" si="0"/>
        <v>86523</v>
      </c>
      <c r="G24" s="351">
        <f t="shared" si="1"/>
        <v>0.15706638057323974</v>
      </c>
      <c r="H24" s="350">
        <f>SUM(H25:H29)</f>
        <v>40309</v>
      </c>
      <c r="I24" s="349">
        <f>SUM(I25:I29)</f>
        <v>28207</v>
      </c>
      <c r="J24" s="348">
        <f>SUM(J25:J29)</f>
        <v>0</v>
      </c>
      <c r="K24" s="347">
        <f>SUM(K25:K29)</f>
        <v>0</v>
      </c>
      <c r="L24" s="346">
        <f t="shared" si="2"/>
        <v>68516</v>
      </c>
      <c r="M24" s="352">
        <f t="shared" si="3"/>
        <v>0.26281452507443515</v>
      </c>
      <c r="N24" s="350">
        <f>SUM(N25:N29)</f>
        <v>406648</v>
      </c>
      <c r="O24" s="349">
        <f>SUM(O25:O29)</f>
        <v>355565</v>
      </c>
      <c r="P24" s="348">
        <f>SUM(P25:P29)</f>
        <v>217</v>
      </c>
      <c r="Q24" s="347">
        <f>SUM(Q25:Q29)</f>
        <v>23</v>
      </c>
      <c r="R24" s="346">
        <f t="shared" si="4"/>
        <v>762453</v>
      </c>
      <c r="S24" s="351">
        <f t="shared" si="5"/>
        <v>0.14772015486288884</v>
      </c>
      <c r="T24" s="350">
        <f>SUM(T25:T29)</f>
        <v>318181</v>
      </c>
      <c r="U24" s="349">
        <f>SUM(U25:U29)</f>
        <v>266588</v>
      </c>
      <c r="V24" s="348">
        <f>SUM(V25:V29)</f>
        <v>137</v>
      </c>
      <c r="W24" s="347">
        <f>SUM(W25:W29)</f>
        <v>19</v>
      </c>
      <c r="X24" s="346">
        <f t="shared" si="6"/>
        <v>584925</v>
      </c>
      <c r="Y24" s="345">
        <f t="shared" si="7"/>
        <v>0.30350557763815877</v>
      </c>
    </row>
    <row r="25" spans="1:25" ht="19.350000000000001" customHeight="1" x14ac:dyDescent="0.3">
      <c r="A25" s="310" t="s">
        <v>316</v>
      </c>
      <c r="B25" s="307">
        <v>33982</v>
      </c>
      <c r="C25" s="305">
        <v>26264</v>
      </c>
      <c r="D25" s="306">
        <v>62</v>
      </c>
      <c r="E25" s="354">
        <v>0</v>
      </c>
      <c r="F25" s="355">
        <f t="shared" si="0"/>
        <v>60308</v>
      </c>
      <c r="G25" s="308">
        <f t="shared" si="1"/>
        <v>0.10947793395525977</v>
      </c>
      <c r="H25" s="307">
        <v>30275</v>
      </c>
      <c r="I25" s="305">
        <v>22081</v>
      </c>
      <c r="J25" s="306"/>
      <c r="K25" s="354"/>
      <c r="L25" s="355">
        <f t="shared" si="2"/>
        <v>52356</v>
      </c>
      <c r="M25" s="356">
        <f t="shared" si="3"/>
        <v>0.15188326075330427</v>
      </c>
      <c r="N25" s="307">
        <v>277188</v>
      </c>
      <c r="O25" s="305">
        <v>249142</v>
      </c>
      <c r="P25" s="306">
        <v>211</v>
      </c>
      <c r="Q25" s="354">
        <v>17</v>
      </c>
      <c r="R25" s="355">
        <f t="shared" si="4"/>
        <v>526558</v>
      </c>
      <c r="S25" s="308">
        <f t="shared" si="5"/>
        <v>0.10201708079618418</v>
      </c>
      <c r="T25" s="307">
        <v>237978</v>
      </c>
      <c r="U25" s="305">
        <v>208511</v>
      </c>
      <c r="V25" s="306">
        <v>121</v>
      </c>
      <c r="W25" s="354">
        <v>1</v>
      </c>
      <c r="X25" s="341">
        <f t="shared" si="6"/>
        <v>446611</v>
      </c>
      <c r="Y25" s="304">
        <f t="shared" si="7"/>
        <v>0.17900813011770866</v>
      </c>
    </row>
    <row r="26" spans="1:25" ht="19.350000000000001" customHeight="1" x14ac:dyDescent="0.3">
      <c r="A26" s="310" t="s">
        <v>317</v>
      </c>
      <c r="B26" s="307">
        <v>8058</v>
      </c>
      <c r="C26" s="305">
        <v>6668</v>
      </c>
      <c r="D26" s="306">
        <v>0</v>
      </c>
      <c r="E26" s="354">
        <v>0</v>
      </c>
      <c r="F26" s="355">
        <f t="shared" si="0"/>
        <v>14726</v>
      </c>
      <c r="G26" s="308">
        <f t="shared" si="1"/>
        <v>2.6732308407261981E-2</v>
      </c>
      <c r="H26" s="307">
        <v>8117</v>
      </c>
      <c r="I26" s="305">
        <v>6126</v>
      </c>
      <c r="J26" s="306"/>
      <c r="K26" s="354"/>
      <c r="L26" s="355">
        <f t="shared" si="2"/>
        <v>14243</v>
      </c>
      <c r="M26" s="356">
        <f t="shared" si="3"/>
        <v>3.3911395071263062E-2</v>
      </c>
      <c r="N26" s="307">
        <v>66395</v>
      </c>
      <c r="O26" s="305">
        <v>59543</v>
      </c>
      <c r="P26" s="306"/>
      <c r="Q26" s="354"/>
      <c r="R26" s="355">
        <f t="shared" si="4"/>
        <v>125938</v>
      </c>
      <c r="S26" s="308">
        <f t="shared" si="5"/>
        <v>2.4399642814865303E-2</v>
      </c>
      <c r="T26" s="307">
        <v>66010</v>
      </c>
      <c r="U26" s="305">
        <v>58077</v>
      </c>
      <c r="V26" s="306"/>
      <c r="W26" s="354"/>
      <c r="X26" s="341">
        <f t="shared" si="6"/>
        <v>124087</v>
      </c>
      <c r="Y26" s="304">
        <f t="shared" si="7"/>
        <v>1.4916953427836832E-2</v>
      </c>
    </row>
    <row r="27" spans="1:25" ht="19.350000000000001" customHeight="1" x14ac:dyDescent="0.3">
      <c r="A27" s="310" t="s">
        <v>318</v>
      </c>
      <c r="B27" s="307">
        <v>5787</v>
      </c>
      <c r="C27" s="305">
        <v>4201</v>
      </c>
      <c r="D27" s="306">
        <v>0</v>
      </c>
      <c r="E27" s="354">
        <v>0</v>
      </c>
      <c r="F27" s="355">
        <f>SUM(B27:E27)</f>
        <v>9988</v>
      </c>
      <c r="G27" s="308">
        <f>F27/$F$9</f>
        <v>1.8131352463108288E-2</v>
      </c>
      <c r="H27" s="307">
        <v>259</v>
      </c>
      <c r="I27" s="305"/>
      <c r="J27" s="306">
        <v>0</v>
      </c>
      <c r="K27" s="354">
        <v>0</v>
      </c>
      <c r="L27" s="355">
        <f>SUM(H27:K27)</f>
        <v>259</v>
      </c>
      <c r="M27" s="356" t="s">
        <v>51</v>
      </c>
      <c r="N27" s="307">
        <v>54015</v>
      </c>
      <c r="O27" s="305">
        <v>46880</v>
      </c>
      <c r="P27" s="306">
        <v>0</v>
      </c>
      <c r="Q27" s="354">
        <v>0</v>
      </c>
      <c r="R27" s="355">
        <f>SUM(N27:Q27)</f>
        <v>100895</v>
      </c>
      <c r="S27" s="308">
        <f>R27/$R$9</f>
        <v>1.9547729532038264E-2</v>
      </c>
      <c r="T27" s="307">
        <v>1921</v>
      </c>
      <c r="U27" s="305"/>
      <c r="V27" s="306">
        <v>0</v>
      </c>
      <c r="W27" s="354">
        <v>0</v>
      </c>
      <c r="X27" s="341">
        <f>SUM(T27:W27)</f>
        <v>1921</v>
      </c>
      <c r="Y27" s="304" t="str">
        <f>IF(ISERROR(R27/X27-1),"         /0",IF(R27/X27&gt;5,"  *  ",(R27/X27-1)))</f>
        <v xml:space="preserve">  *  </v>
      </c>
    </row>
    <row r="28" spans="1:25" ht="19.350000000000001" customHeight="1" x14ac:dyDescent="0.3">
      <c r="A28" s="310" t="s">
        <v>332</v>
      </c>
      <c r="B28" s="307">
        <v>969</v>
      </c>
      <c r="C28" s="305">
        <v>0</v>
      </c>
      <c r="D28" s="306">
        <v>0</v>
      </c>
      <c r="E28" s="354">
        <v>0</v>
      </c>
      <c r="F28" s="355">
        <f>SUM(B28:E28)</f>
        <v>969</v>
      </c>
      <c r="G28" s="308">
        <f>F28/$F$9</f>
        <v>1.75903890035562E-3</v>
      </c>
      <c r="H28" s="307">
        <v>1041</v>
      </c>
      <c r="I28" s="305"/>
      <c r="J28" s="306"/>
      <c r="K28" s="354"/>
      <c r="L28" s="355">
        <f>SUM(H28:K28)</f>
        <v>1041</v>
      </c>
      <c r="M28" s="356">
        <f>IF(ISERROR(F28/L28-1),"         /0",(F28/L28-1))</f>
        <v>-6.9164265129682989E-2</v>
      </c>
      <c r="N28" s="307">
        <v>5006</v>
      </c>
      <c r="O28" s="305"/>
      <c r="P28" s="306"/>
      <c r="Q28" s="354"/>
      <c r="R28" s="355">
        <f>SUM(N28:Q28)</f>
        <v>5006</v>
      </c>
      <c r="S28" s="308">
        <f>R28/$R$9</f>
        <v>9.6987892400399959E-4</v>
      </c>
      <c r="T28" s="307">
        <v>7116</v>
      </c>
      <c r="U28" s="305"/>
      <c r="V28" s="306"/>
      <c r="W28" s="354"/>
      <c r="X28" s="341">
        <f>SUM(T28:W28)</f>
        <v>7116</v>
      </c>
      <c r="Y28" s="304">
        <f>IF(ISERROR(R28/X28-1),"         /0",IF(R28/X28&gt;5,"  *  ",(R28/X28-1)))</f>
        <v>-0.29651489600899383</v>
      </c>
    </row>
    <row r="29" spans="1:25" ht="19.350000000000001" customHeight="1" thickBot="1" x14ac:dyDescent="0.35">
      <c r="A29" s="310" t="s">
        <v>59</v>
      </c>
      <c r="B29" s="307">
        <v>532</v>
      </c>
      <c r="C29" s="305">
        <v>0</v>
      </c>
      <c r="D29" s="306">
        <v>0</v>
      </c>
      <c r="E29" s="354">
        <v>0</v>
      </c>
      <c r="F29" s="355">
        <f t="shared" si="0"/>
        <v>532</v>
      </c>
      <c r="G29" s="308">
        <f t="shared" si="1"/>
        <v>9.6574684725406581E-4</v>
      </c>
      <c r="H29" s="307">
        <v>617</v>
      </c>
      <c r="I29" s="305">
        <v>0</v>
      </c>
      <c r="J29" s="306"/>
      <c r="K29" s="354"/>
      <c r="L29" s="355">
        <f t="shared" si="2"/>
        <v>617</v>
      </c>
      <c r="M29" s="356">
        <f t="shared" si="3"/>
        <v>-0.13776337115072934</v>
      </c>
      <c r="N29" s="307">
        <v>4044</v>
      </c>
      <c r="O29" s="305">
        <v>0</v>
      </c>
      <c r="P29" s="306">
        <v>6</v>
      </c>
      <c r="Q29" s="354">
        <v>6</v>
      </c>
      <c r="R29" s="355">
        <f t="shared" si="4"/>
        <v>4056</v>
      </c>
      <c r="S29" s="308">
        <f t="shared" si="5"/>
        <v>7.8582279579708799E-4</v>
      </c>
      <c r="T29" s="307">
        <v>5156</v>
      </c>
      <c r="U29" s="305">
        <v>0</v>
      </c>
      <c r="V29" s="306">
        <v>16</v>
      </c>
      <c r="W29" s="354">
        <v>18</v>
      </c>
      <c r="X29" s="341">
        <f t="shared" si="6"/>
        <v>5190</v>
      </c>
      <c r="Y29" s="304">
        <f t="shared" si="7"/>
        <v>-0.21849710982658954</v>
      </c>
    </row>
    <row r="30" spans="1:25" s="344" customFormat="1" ht="19.350000000000001" customHeight="1" x14ac:dyDescent="0.3">
      <c r="A30" s="353" t="s">
        <v>61</v>
      </c>
      <c r="B30" s="350">
        <f>SUM(B31:B37)</f>
        <v>64665</v>
      </c>
      <c r="C30" s="349">
        <f>SUM(C31:C37)</f>
        <v>60391</v>
      </c>
      <c r="D30" s="348">
        <f>SUM(D31:D37)</f>
        <v>656</v>
      </c>
      <c r="E30" s="347">
        <f>SUM(E31:E37)</f>
        <v>633</v>
      </c>
      <c r="F30" s="346">
        <f t="shared" si="0"/>
        <v>126345</v>
      </c>
      <c r="G30" s="351">
        <f t="shared" si="1"/>
        <v>0.22935579965472735</v>
      </c>
      <c r="H30" s="350">
        <f>SUM(H31:H37)</f>
        <v>49161</v>
      </c>
      <c r="I30" s="349">
        <f>SUM(I31:I37)</f>
        <v>46071</v>
      </c>
      <c r="J30" s="348">
        <f>SUM(J31:J37)</f>
        <v>957</v>
      </c>
      <c r="K30" s="347">
        <f>SUM(K31:K37)</f>
        <v>910</v>
      </c>
      <c r="L30" s="346">
        <f t="shared" si="2"/>
        <v>97099</v>
      </c>
      <c r="M30" s="352">
        <f t="shared" si="3"/>
        <v>0.30119774662972842</v>
      </c>
      <c r="N30" s="350">
        <f>SUM(N31:N37)</f>
        <v>579084</v>
      </c>
      <c r="O30" s="349">
        <f>SUM(O31:O37)</f>
        <v>524466</v>
      </c>
      <c r="P30" s="348">
        <f>SUM(P31:P37)</f>
        <v>11343</v>
      </c>
      <c r="Q30" s="347">
        <f>SUM(Q31:Q37)</f>
        <v>10885</v>
      </c>
      <c r="R30" s="346">
        <f t="shared" si="4"/>
        <v>1125778</v>
      </c>
      <c r="S30" s="351">
        <f t="shared" si="5"/>
        <v>0.21811193673739007</v>
      </c>
      <c r="T30" s="350">
        <f>SUM(T31:T37)</f>
        <v>452737</v>
      </c>
      <c r="U30" s="349">
        <f>SUM(U31:U37)</f>
        <v>427220</v>
      </c>
      <c r="V30" s="348">
        <f>SUM(V31:V37)</f>
        <v>12954</v>
      </c>
      <c r="W30" s="347">
        <f>SUM(W31:W37)</f>
        <v>13667</v>
      </c>
      <c r="X30" s="346">
        <f t="shared" si="6"/>
        <v>906578</v>
      </c>
      <c r="Y30" s="345">
        <f t="shared" si="7"/>
        <v>0.24178835136083165</v>
      </c>
    </row>
    <row r="31" spans="1:25" s="280" customFormat="1" ht="19.350000000000001" customHeight="1" x14ac:dyDescent="0.3">
      <c r="A31" s="295" t="s">
        <v>319</v>
      </c>
      <c r="B31" s="293">
        <v>42309</v>
      </c>
      <c r="C31" s="290">
        <v>39672</v>
      </c>
      <c r="D31" s="289">
        <v>22</v>
      </c>
      <c r="E31" s="342">
        <v>9</v>
      </c>
      <c r="F31" s="341">
        <f t="shared" si="0"/>
        <v>82012</v>
      </c>
      <c r="G31" s="292">
        <f t="shared" si="1"/>
        <v>0.14887750082142942</v>
      </c>
      <c r="H31" s="293">
        <v>30998</v>
      </c>
      <c r="I31" s="290">
        <v>28116</v>
      </c>
      <c r="J31" s="289">
        <v>3</v>
      </c>
      <c r="K31" s="342">
        <v>3</v>
      </c>
      <c r="L31" s="341">
        <f t="shared" si="2"/>
        <v>59120</v>
      </c>
      <c r="M31" s="343">
        <f t="shared" si="3"/>
        <v>0.38721244925575093</v>
      </c>
      <c r="N31" s="293">
        <v>373121</v>
      </c>
      <c r="O31" s="290">
        <v>328189</v>
      </c>
      <c r="P31" s="289">
        <v>933</v>
      </c>
      <c r="Q31" s="342">
        <v>641</v>
      </c>
      <c r="R31" s="341">
        <f t="shared" si="4"/>
        <v>702884</v>
      </c>
      <c r="S31" s="292">
        <f t="shared" si="5"/>
        <v>0.13617906065114407</v>
      </c>
      <c r="T31" s="291">
        <v>288922</v>
      </c>
      <c r="U31" s="290">
        <v>275386</v>
      </c>
      <c r="V31" s="289">
        <v>303</v>
      </c>
      <c r="W31" s="342">
        <v>281</v>
      </c>
      <c r="X31" s="341">
        <f t="shared" si="6"/>
        <v>564892</v>
      </c>
      <c r="Y31" s="288">
        <f t="shared" si="7"/>
        <v>0.24428032261033961</v>
      </c>
    </row>
    <row r="32" spans="1:25" s="280" customFormat="1" ht="19.350000000000001" customHeight="1" x14ac:dyDescent="0.3">
      <c r="A32" s="295" t="s">
        <v>320</v>
      </c>
      <c r="B32" s="293">
        <v>12592</v>
      </c>
      <c r="C32" s="290">
        <v>12271</v>
      </c>
      <c r="D32" s="289">
        <v>103</v>
      </c>
      <c r="E32" s="342">
        <v>102</v>
      </c>
      <c r="F32" s="341">
        <f t="shared" si="0"/>
        <v>25068</v>
      </c>
      <c r="G32" s="292">
        <f t="shared" si="1"/>
        <v>4.5506281892791205E-2</v>
      </c>
      <c r="H32" s="293">
        <v>9738</v>
      </c>
      <c r="I32" s="290">
        <v>9993</v>
      </c>
      <c r="J32" s="289"/>
      <c r="K32" s="342"/>
      <c r="L32" s="341">
        <f t="shared" si="2"/>
        <v>19731</v>
      </c>
      <c r="M32" s="343">
        <f t="shared" si="3"/>
        <v>0.27048806446708218</v>
      </c>
      <c r="N32" s="293">
        <v>115138</v>
      </c>
      <c r="O32" s="290">
        <v>111596</v>
      </c>
      <c r="P32" s="289">
        <v>2112</v>
      </c>
      <c r="Q32" s="342">
        <v>1972</v>
      </c>
      <c r="R32" s="341">
        <f t="shared" si="4"/>
        <v>230818</v>
      </c>
      <c r="S32" s="292">
        <f t="shared" si="5"/>
        <v>4.4719439368908348E-2</v>
      </c>
      <c r="T32" s="291">
        <v>94279</v>
      </c>
      <c r="U32" s="290">
        <v>91575</v>
      </c>
      <c r="V32" s="289">
        <v>748</v>
      </c>
      <c r="W32" s="342">
        <v>768</v>
      </c>
      <c r="X32" s="341">
        <f t="shared" si="6"/>
        <v>187370</v>
      </c>
      <c r="Y32" s="288">
        <f t="shared" si="7"/>
        <v>0.23188343918450127</v>
      </c>
    </row>
    <row r="33" spans="1:25" s="280" customFormat="1" ht="19.350000000000001" customHeight="1" x14ac:dyDescent="0.3">
      <c r="A33" s="295" t="s">
        <v>321</v>
      </c>
      <c r="B33" s="293">
        <v>3328</v>
      </c>
      <c r="C33" s="290">
        <v>3374</v>
      </c>
      <c r="D33" s="289">
        <v>516</v>
      </c>
      <c r="E33" s="342">
        <v>507</v>
      </c>
      <c r="F33" s="341">
        <f t="shared" si="0"/>
        <v>7725</v>
      </c>
      <c r="G33" s="292">
        <f t="shared" si="1"/>
        <v>1.4023297735033193E-2</v>
      </c>
      <c r="H33" s="293">
        <v>2802</v>
      </c>
      <c r="I33" s="290">
        <v>2815</v>
      </c>
      <c r="J33" s="289">
        <v>497</v>
      </c>
      <c r="K33" s="342">
        <v>469</v>
      </c>
      <c r="L33" s="341">
        <f t="shared" si="2"/>
        <v>6583</v>
      </c>
      <c r="M33" s="343">
        <f t="shared" si="3"/>
        <v>0.17347713808294096</v>
      </c>
      <c r="N33" s="293">
        <v>35102</v>
      </c>
      <c r="O33" s="290">
        <v>35160</v>
      </c>
      <c r="P33" s="289">
        <v>4032</v>
      </c>
      <c r="Q33" s="342">
        <v>3899</v>
      </c>
      <c r="R33" s="341">
        <f t="shared" si="4"/>
        <v>78193</v>
      </c>
      <c r="S33" s="292">
        <f t="shared" si="5"/>
        <v>1.5149369297771623E-2</v>
      </c>
      <c r="T33" s="291">
        <v>28229</v>
      </c>
      <c r="U33" s="290">
        <v>24308</v>
      </c>
      <c r="V33" s="289">
        <v>5313</v>
      </c>
      <c r="W33" s="342">
        <v>5366</v>
      </c>
      <c r="X33" s="341">
        <f t="shared" si="6"/>
        <v>63216</v>
      </c>
      <c r="Y33" s="288">
        <f t="shared" si="7"/>
        <v>0.23691786889395083</v>
      </c>
    </row>
    <row r="34" spans="1:25" s="280" customFormat="1" ht="19.350000000000001" customHeight="1" x14ac:dyDescent="0.3">
      <c r="A34" s="295" t="s">
        <v>322</v>
      </c>
      <c r="B34" s="293">
        <v>3249</v>
      </c>
      <c r="C34" s="290">
        <v>2408</v>
      </c>
      <c r="D34" s="289">
        <v>0</v>
      </c>
      <c r="E34" s="342">
        <v>0</v>
      </c>
      <c r="F34" s="341">
        <f t="shared" si="0"/>
        <v>5657</v>
      </c>
      <c r="G34" s="292">
        <f t="shared" si="1"/>
        <v>1.0269229163376411E-2</v>
      </c>
      <c r="H34" s="293">
        <v>2395</v>
      </c>
      <c r="I34" s="290">
        <v>2270</v>
      </c>
      <c r="J34" s="289"/>
      <c r="K34" s="342"/>
      <c r="L34" s="341">
        <f t="shared" si="2"/>
        <v>4665</v>
      </c>
      <c r="M34" s="343">
        <f t="shared" si="3"/>
        <v>0.21264737406216505</v>
      </c>
      <c r="N34" s="293">
        <v>27162</v>
      </c>
      <c r="O34" s="290">
        <v>25046</v>
      </c>
      <c r="P34" s="289">
        <v>22</v>
      </c>
      <c r="Q34" s="342">
        <v>14</v>
      </c>
      <c r="R34" s="341">
        <f t="shared" si="4"/>
        <v>52244</v>
      </c>
      <c r="S34" s="292">
        <f t="shared" si="5"/>
        <v>1.0121924591623043E-2</v>
      </c>
      <c r="T34" s="291">
        <v>9346</v>
      </c>
      <c r="U34" s="290">
        <v>8486</v>
      </c>
      <c r="V34" s="289">
        <v>2</v>
      </c>
      <c r="W34" s="342">
        <v>1</v>
      </c>
      <c r="X34" s="341">
        <f t="shared" si="6"/>
        <v>17835</v>
      </c>
      <c r="Y34" s="288">
        <f t="shared" si="7"/>
        <v>1.9292963274460333</v>
      </c>
    </row>
    <row r="35" spans="1:25" s="280" customFormat="1" ht="19.350000000000001" customHeight="1" x14ac:dyDescent="0.3">
      <c r="A35" s="295" t="s">
        <v>323</v>
      </c>
      <c r="B35" s="293">
        <v>2138</v>
      </c>
      <c r="C35" s="290">
        <v>1953</v>
      </c>
      <c r="D35" s="289">
        <v>2</v>
      </c>
      <c r="E35" s="342">
        <v>0</v>
      </c>
      <c r="F35" s="341">
        <f t="shared" si="0"/>
        <v>4093</v>
      </c>
      <c r="G35" s="292">
        <f t="shared" si="1"/>
        <v>7.4300786575392701E-3</v>
      </c>
      <c r="H35" s="293">
        <v>1610</v>
      </c>
      <c r="I35" s="290">
        <v>1499</v>
      </c>
      <c r="J35" s="289">
        <v>391</v>
      </c>
      <c r="K35" s="342">
        <v>375</v>
      </c>
      <c r="L35" s="341">
        <f t="shared" si="2"/>
        <v>3875</v>
      </c>
      <c r="M35" s="343">
        <f t="shared" si="3"/>
        <v>5.6258064516129025E-2</v>
      </c>
      <c r="N35" s="293">
        <v>17747</v>
      </c>
      <c r="O35" s="290">
        <v>16227</v>
      </c>
      <c r="P35" s="289">
        <v>4068</v>
      </c>
      <c r="Q35" s="342">
        <v>4190</v>
      </c>
      <c r="R35" s="341">
        <f t="shared" si="4"/>
        <v>42232</v>
      </c>
      <c r="S35" s="292">
        <f t="shared" si="5"/>
        <v>8.1821667436150439E-3</v>
      </c>
      <c r="T35" s="291">
        <v>15524</v>
      </c>
      <c r="U35" s="290">
        <v>14159</v>
      </c>
      <c r="V35" s="289">
        <v>6091</v>
      </c>
      <c r="W35" s="342">
        <v>6695</v>
      </c>
      <c r="X35" s="341">
        <f t="shared" si="6"/>
        <v>42469</v>
      </c>
      <c r="Y35" s="288">
        <f t="shared" si="7"/>
        <v>-5.5805411005674932E-3</v>
      </c>
    </row>
    <row r="36" spans="1:25" s="280" customFormat="1" ht="19.350000000000001" customHeight="1" x14ac:dyDescent="0.3">
      <c r="A36" s="295" t="s">
        <v>324</v>
      </c>
      <c r="B36" s="293">
        <v>746</v>
      </c>
      <c r="C36" s="290">
        <v>509</v>
      </c>
      <c r="D36" s="289">
        <v>0</v>
      </c>
      <c r="E36" s="342">
        <v>0</v>
      </c>
      <c r="F36" s="341">
        <f t="shared" si="0"/>
        <v>1255</v>
      </c>
      <c r="G36" s="292">
        <f t="shared" si="1"/>
        <v>2.2782185964358133E-3</v>
      </c>
      <c r="H36" s="293">
        <v>876</v>
      </c>
      <c r="I36" s="290">
        <v>912</v>
      </c>
      <c r="J36" s="289"/>
      <c r="K36" s="342"/>
      <c r="L36" s="341">
        <f t="shared" si="2"/>
        <v>1788</v>
      </c>
      <c r="M36" s="343">
        <f t="shared" si="3"/>
        <v>-0.29809843400447422</v>
      </c>
      <c r="N36" s="293">
        <v>6747</v>
      </c>
      <c r="O36" s="290">
        <v>5529</v>
      </c>
      <c r="P36" s="289">
        <v>12</v>
      </c>
      <c r="Q36" s="342">
        <v>6</v>
      </c>
      <c r="R36" s="341">
        <f t="shared" si="4"/>
        <v>12294</v>
      </c>
      <c r="S36" s="292">
        <f t="shared" si="5"/>
        <v>2.3818800422902861E-3</v>
      </c>
      <c r="T36" s="291">
        <v>8805</v>
      </c>
      <c r="U36" s="290">
        <v>7979</v>
      </c>
      <c r="V36" s="289">
        <v>194</v>
      </c>
      <c r="W36" s="342">
        <v>190</v>
      </c>
      <c r="X36" s="341">
        <f t="shared" si="6"/>
        <v>17168</v>
      </c>
      <c r="Y36" s="288">
        <f t="shared" si="7"/>
        <v>-0.2839002795899348</v>
      </c>
    </row>
    <row r="37" spans="1:25" s="280" customFormat="1" ht="19.350000000000001" customHeight="1" thickBot="1" x14ac:dyDescent="0.35">
      <c r="A37" s="295" t="s">
        <v>59</v>
      </c>
      <c r="B37" s="293">
        <v>303</v>
      </c>
      <c r="C37" s="290">
        <v>204</v>
      </c>
      <c r="D37" s="289">
        <v>13</v>
      </c>
      <c r="E37" s="342">
        <v>15</v>
      </c>
      <c r="F37" s="341">
        <f t="shared" si="0"/>
        <v>535</v>
      </c>
      <c r="G37" s="292">
        <f t="shared" si="1"/>
        <v>9.7119278812203991E-4</v>
      </c>
      <c r="H37" s="293">
        <v>742</v>
      </c>
      <c r="I37" s="290">
        <v>466</v>
      </c>
      <c r="J37" s="289">
        <v>66</v>
      </c>
      <c r="K37" s="342">
        <v>63</v>
      </c>
      <c r="L37" s="341">
        <f t="shared" si="2"/>
        <v>1337</v>
      </c>
      <c r="M37" s="343">
        <f t="shared" si="3"/>
        <v>-0.59985041136873596</v>
      </c>
      <c r="N37" s="293">
        <v>4067</v>
      </c>
      <c r="O37" s="290">
        <v>2719</v>
      </c>
      <c r="P37" s="289">
        <v>164</v>
      </c>
      <c r="Q37" s="342">
        <v>163</v>
      </c>
      <c r="R37" s="341">
        <f t="shared" si="4"/>
        <v>7113</v>
      </c>
      <c r="S37" s="292">
        <f t="shared" si="5"/>
        <v>1.3780960420376447E-3</v>
      </c>
      <c r="T37" s="291">
        <v>7632</v>
      </c>
      <c r="U37" s="290">
        <v>5327</v>
      </c>
      <c r="V37" s="289">
        <v>303</v>
      </c>
      <c r="W37" s="342">
        <v>366</v>
      </c>
      <c r="X37" s="341">
        <f t="shared" si="6"/>
        <v>13628</v>
      </c>
      <c r="Y37" s="288">
        <f t="shared" si="7"/>
        <v>-0.47805987672439099</v>
      </c>
    </row>
    <row r="38" spans="1:25" s="344" customFormat="1" ht="19.350000000000001" customHeight="1" x14ac:dyDescent="0.3">
      <c r="A38" s="353" t="s">
        <v>60</v>
      </c>
      <c r="B38" s="350">
        <f>SUM(B39:B41)</f>
        <v>4397</v>
      </c>
      <c r="C38" s="349">
        <f>SUM(C39:C41)</f>
        <v>4430</v>
      </c>
      <c r="D38" s="348">
        <f>SUM(D39:D41)</f>
        <v>41</v>
      </c>
      <c r="E38" s="347">
        <f>SUM(E39:E41)</f>
        <v>91</v>
      </c>
      <c r="F38" s="346">
        <f t="shared" si="0"/>
        <v>8959</v>
      </c>
      <c r="G38" s="351">
        <f t="shared" si="1"/>
        <v>1.6263394745393189E-2</v>
      </c>
      <c r="H38" s="350">
        <f>SUM(H39:H41)</f>
        <v>4245</v>
      </c>
      <c r="I38" s="349">
        <f>SUM(I39:I41)</f>
        <v>3707</v>
      </c>
      <c r="J38" s="348">
        <f>SUM(J39:J41)</f>
        <v>163</v>
      </c>
      <c r="K38" s="347">
        <f>SUM(K39:K41)</f>
        <v>169</v>
      </c>
      <c r="L38" s="346">
        <f t="shared" si="2"/>
        <v>8284</v>
      </c>
      <c r="M38" s="352">
        <f t="shared" si="3"/>
        <v>8.1482375663930462E-2</v>
      </c>
      <c r="N38" s="350">
        <f>SUM(N39:N41)</f>
        <v>48381</v>
      </c>
      <c r="O38" s="349">
        <f>SUM(O39:O41)</f>
        <v>48117</v>
      </c>
      <c r="P38" s="348">
        <f>SUM(P39:P41)</f>
        <v>810</v>
      </c>
      <c r="Q38" s="347">
        <f>SUM(Q39:Q41)</f>
        <v>1023</v>
      </c>
      <c r="R38" s="346">
        <f t="shared" si="4"/>
        <v>98331</v>
      </c>
      <c r="S38" s="351">
        <f t="shared" si="5"/>
        <v>1.9050971729172451E-2</v>
      </c>
      <c r="T38" s="350">
        <f>SUM(T39:T41)</f>
        <v>44556</v>
      </c>
      <c r="U38" s="349">
        <f>SUM(U39:U41)</f>
        <v>42660</v>
      </c>
      <c r="V38" s="348">
        <f>SUM(V39:V41)</f>
        <v>2353</v>
      </c>
      <c r="W38" s="347">
        <f>SUM(W39:W41)</f>
        <v>3219</v>
      </c>
      <c r="X38" s="346">
        <f t="shared" si="6"/>
        <v>92788</v>
      </c>
      <c r="Y38" s="345">
        <f t="shared" si="7"/>
        <v>5.9738328232098903E-2</v>
      </c>
    </row>
    <row r="39" spans="1:25" ht="19.350000000000001" customHeight="1" x14ac:dyDescent="0.3">
      <c r="A39" s="295" t="s">
        <v>325</v>
      </c>
      <c r="B39" s="293">
        <v>3606</v>
      </c>
      <c r="C39" s="290">
        <v>3972</v>
      </c>
      <c r="D39" s="289">
        <v>41</v>
      </c>
      <c r="E39" s="342">
        <v>91</v>
      </c>
      <c r="F39" s="341">
        <f t="shared" si="0"/>
        <v>7710</v>
      </c>
      <c r="G39" s="292">
        <f t="shared" si="1"/>
        <v>1.3996068030693323E-2</v>
      </c>
      <c r="H39" s="293">
        <v>3040</v>
      </c>
      <c r="I39" s="290">
        <v>2931</v>
      </c>
      <c r="J39" s="289">
        <v>163</v>
      </c>
      <c r="K39" s="342">
        <v>169</v>
      </c>
      <c r="L39" s="341">
        <f t="shared" si="2"/>
        <v>6303</v>
      </c>
      <c r="M39" s="343">
        <f t="shared" si="3"/>
        <v>0.22322703474535932</v>
      </c>
      <c r="N39" s="293">
        <v>37324</v>
      </c>
      <c r="O39" s="290">
        <v>38132</v>
      </c>
      <c r="P39" s="289">
        <v>805</v>
      </c>
      <c r="Q39" s="342">
        <v>1020</v>
      </c>
      <c r="R39" s="341">
        <f t="shared" si="4"/>
        <v>77281</v>
      </c>
      <c r="S39" s="292">
        <f t="shared" si="5"/>
        <v>1.4972675414692988E-2</v>
      </c>
      <c r="T39" s="291">
        <v>32125</v>
      </c>
      <c r="U39" s="290">
        <v>30797</v>
      </c>
      <c r="V39" s="289">
        <v>2119</v>
      </c>
      <c r="W39" s="342">
        <v>2738</v>
      </c>
      <c r="X39" s="341">
        <f t="shared" si="6"/>
        <v>67779</v>
      </c>
      <c r="Y39" s="288">
        <f t="shared" si="7"/>
        <v>0.14019091459006483</v>
      </c>
    </row>
    <row r="40" spans="1:25" ht="19.350000000000001" customHeight="1" x14ac:dyDescent="0.3">
      <c r="A40" s="295" t="s">
        <v>326</v>
      </c>
      <c r="B40" s="293">
        <v>774</v>
      </c>
      <c r="C40" s="290">
        <v>458</v>
      </c>
      <c r="D40" s="289">
        <v>0</v>
      </c>
      <c r="E40" s="342">
        <v>0</v>
      </c>
      <c r="F40" s="341">
        <f t="shared" si="0"/>
        <v>1232</v>
      </c>
      <c r="G40" s="292">
        <f t="shared" si="1"/>
        <v>2.2364663831146788E-3</v>
      </c>
      <c r="H40" s="293">
        <v>1097</v>
      </c>
      <c r="I40" s="290">
        <v>686</v>
      </c>
      <c r="J40" s="289">
        <v>0</v>
      </c>
      <c r="K40" s="342">
        <v>0</v>
      </c>
      <c r="L40" s="341">
        <f t="shared" si="2"/>
        <v>1783</v>
      </c>
      <c r="M40" s="343">
        <f t="shared" si="3"/>
        <v>-0.30902972518227712</v>
      </c>
      <c r="N40" s="293">
        <v>10315</v>
      </c>
      <c r="O40" s="290">
        <v>9782</v>
      </c>
      <c r="P40" s="289">
        <v>3</v>
      </c>
      <c r="Q40" s="342">
        <v>3</v>
      </c>
      <c r="R40" s="341">
        <f t="shared" si="4"/>
        <v>20103</v>
      </c>
      <c r="S40" s="292">
        <f t="shared" si="5"/>
        <v>3.8948214161510998E-3</v>
      </c>
      <c r="T40" s="291">
        <v>11274</v>
      </c>
      <c r="U40" s="290">
        <v>10261</v>
      </c>
      <c r="V40" s="289">
        <v>217</v>
      </c>
      <c r="W40" s="342">
        <v>462</v>
      </c>
      <c r="X40" s="341">
        <f t="shared" si="6"/>
        <v>22214</v>
      </c>
      <c r="Y40" s="288">
        <f t="shared" si="7"/>
        <v>-9.5030161159629034E-2</v>
      </c>
    </row>
    <row r="41" spans="1:25" ht="19.350000000000001" customHeight="1" thickBot="1" x14ac:dyDescent="0.35">
      <c r="A41" s="295" t="s">
        <v>59</v>
      </c>
      <c r="B41" s="293">
        <v>17</v>
      </c>
      <c r="C41" s="290">
        <v>0</v>
      </c>
      <c r="D41" s="289">
        <v>0</v>
      </c>
      <c r="E41" s="342">
        <v>0</v>
      </c>
      <c r="F41" s="341">
        <f t="shared" si="0"/>
        <v>17</v>
      </c>
      <c r="G41" s="292">
        <f t="shared" si="1"/>
        <v>3.0860331585186316E-5</v>
      </c>
      <c r="H41" s="293">
        <v>108</v>
      </c>
      <c r="I41" s="290">
        <v>90</v>
      </c>
      <c r="J41" s="289"/>
      <c r="K41" s="342"/>
      <c r="L41" s="341">
        <f t="shared" si="2"/>
        <v>198</v>
      </c>
      <c r="M41" s="343">
        <f t="shared" si="3"/>
        <v>-0.91414141414141414</v>
      </c>
      <c r="N41" s="293">
        <v>742</v>
      </c>
      <c r="O41" s="290">
        <v>203</v>
      </c>
      <c r="P41" s="289">
        <v>2</v>
      </c>
      <c r="Q41" s="342"/>
      <c r="R41" s="341">
        <f t="shared" si="4"/>
        <v>947</v>
      </c>
      <c r="S41" s="292">
        <f t="shared" si="5"/>
        <v>1.834748983283635E-4</v>
      </c>
      <c r="T41" s="291">
        <v>1157</v>
      </c>
      <c r="U41" s="290">
        <v>1602</v>
      </c>
      <c r="V41" s="289">
        <v>17</v>
      </c>
      <c r="W41" s="342">
        <v>19</v>
      </c>
      <c r="X41" s="341">
        <f t="shared" si="6"/>
        <v>2795</v>
      </c>
      <c r="Y41" s="288">
        <f t="shared" si="7"/>
        <v>-0.66118067978533102</v>
      </c>
    </row>
    <row r="42" spans="1:25" s="280" customFormat="1" ht="19.350000000000001" customHeight="1" thickBot="1" x14ac:dyDescent="0.35">
      <c r="A42" s="340" t="s">
        <v>59</v>
      </c>
      <c r="B42" s="337">
        <v>1053</v>
      </c>
      <c r="C42" s="336">
        <v>263</v>
      </c>
      <c r="D42" s="335">
        <v>0</v>
      </c>
      <c r="E42" s="334">
        <v>0</v>
      </c>
      <c r="F42" s="333">
        <f t="shared" si="0"/>
        <v>1316</v>
      </c>
      <c r="G42" s="338">
        <f t="shared" si="1"/>
        <v>2.3889527274179524E-3</v>
      </c>
      <c r="H42" s="337">
        <v>1086</v>
      </c>
      <c r="I42" s="336">
        <v>270</v>
      </c>
      <c r="J42" s="335">
        <v>0</v>
      </c>
      <c r="K42" s="334">
        <v>0</v>
      </c>
      <c r="L42" s="333">
        <f t="shared" si="2"/>
        <v>1356</v>
      </c>
      <c r="M42" s="339">
        <f t="shared" si="3"/>
        <v>-2.9498525073746285E-2</v>
      </c>
      <c r="N42" s="337">
        <v>9061</v>
      </c>
      <c r="O42" s="336">
        <v>2216</v>
      </c>
      <c r="P42" s="335">
        <v>1856</v>
      </c>
      <c r="Q42" s="334">
        <v>1872</v>
      </c>
      <c r="R42" s="333">
        <f t="shared" si="4"/>
        <v>15005</v>
      </c>
      <c r="S42" s="338">
        <f t="shared" si="5"/>
        <v>2.9071181092049569E-3</v>
      </c>
      <c r="T42" s="337">
        <v>10698</v>
      </c>
      <c r="U42" s="336">
        <v>2970</v>
      </c>
      <c r="V42" s="335">
        <v>12</v>
      </c>
      <c r="W42" s="334">
        <v>12</v>
      </c>
      <c r="X42" s="333">
        <f t="shared" si="6"/>
        <v>13692</v>
      </c>
      <c r="Y42" s="332">
        <f t="shared" si="7"/>
        <v>9.5895413380076011E-2</v>
      </c>
    </row>
    <row r="43" spans="1:25" ht="15" thickTop="1" x14ac:dyDescent="0.3">
      <c r="A43" s="147" t="s">
        <v>44</v>
      </c>
    </row>
    <row r="44" spans="1:25" ht="14.25" x14ac:dyDescent="0.3">
      <c r="A44" s="147" t="s">
        <v>58</v>
      </c>
    </row>
  </sheetData>
  <mergeCells count="24">
    <mergeCell ref="N5:Y5"/>
    <mergeCell ref="P7:Q7"/>
    <mergeCell ref="T7:U7"/>
    <mergeCell ref="L7:L8"/>
    <mergeCell ref="T6:X6"/>
    <mergeCell ref="J7:K7"/>
    <mergeCell ref="M6:M8"/>
    <mergeCell ref="S6:S8"/>
    <mergeCell ref="X1:Y1"/>
    <mergeCell ref="A3:Y3"/>
    <mergeCell ref="A5:A8"/>
    <mergeCell ref="G6:G8"/>
    <mergeCell ref="B6:F6"/>
    <mergeCell ref="Y6:Y8"/>
    <mergeCell ref="N7:O7"/>
    <mergeCell ref="N6:R6"/>
    <mergeCell ref="H6:L6"/>
    <mergeCell ref="A4:Y4"/>
    <mergeCell ref="D7:E7"/>
    <mergeCell ref="B7:C7"/>
    <mergeCell ref="B5:M5"/>
    <mergeCell ref="F7:F8"/>
    <mergeCell ref="H7:I7"/>
    <mergeCell ref="V7:W7"/>
  </mergeCells>
  <conditionalFormatting sqref="Y43:Y65536 M43:M65536 Y3 M3 M5:M8 Y5:Y8">
    <cfRule type="cellIs" dxfId="36" priority="1" stopIfTrue="1" operator="lessThan">
      <formula>0</formula>
    </cfRule>
  </conditionalFormatting>
  <conditionalFormatting sqref="M9:M42 Y9:Y42">
    <cfRule type="cellIs" dxfId="35" priority="2" stopIfTrue="1" operator="lessThan">
      <formula>0</formula>
    </cfRule>
    <cfRule type="cellIs" dxfId="34" priority="3" stopIfTrue="1" operator="greaterThanOrEqual">
      <formula>0</formula>
    </cfRule>
  </conditionalFormatting>
  <hyperlinks>
    <hyperlink ref="X1:Y1" location="INDICE!A1" display="Volver al Indice"/>
  </hyperlinks>
  <pageMargins left="0.2" right="0.22" top="0.54" bottom="0.19685039370078741" header="0.15748031496062992" footer="0.15748031496062992"/>
  <pageSetup scale="77" orientation="landscape" r:id="rId1"/>
  <headerFooter alignWithMargins="0"/>
  <cellWatches>
    <cellWatch r="M14"/>
  </cellWatche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0"/>
    <pageSetUpPr autoPageBreaks="0"/>
  </sheetPr>
  <dimension ref="A1:Y62"/>
  <sheetViews>
    <sheetView showGridLines="0" zoomScale="80" zoomScaleNormal="80" workbookViewId="0">
      <selection activeCell="T60" sqref="T60:W60"/>
    </sheetView>
  </sheetViews>
  <sheetFormatPr defaultColWidth="8" defaultRowHeight="13.5" x14ac:dyDescent="0.25"/>
  <cols>
    <col min="1" max="1" width="19.28515625" style="182" customWidth="1"/>
    <col min="2" max="2" width="9.42578125" style="182" bestFit="1" customWidth="1"/>
    <col min="3" max="3" width="9.7109375" style="182" bestFit="1" customWidth="1"/>
    <col min="4" max="4" width="8" style="182" bestFit="1" customWidth="1"/>
    <col min="5" max="5" width="9.7109375" style="182" bestFit="1" customWidth="1"/>
    <col min="6" max="6" width="9.42578125" style="182" bestFit="1" customWidth="1"/>
    <col min="7" max="7" width="9.7109375" style="182" customWidth="1"/>
    <col min="8" max="8" width="9.28515625" style="182" bestFit="1" customWidth="1"/>
    <col min="9" max="9" width="9.7109375" style="182" bestFit="1" customWidth="1"/>
    <col min="10" max="10" width="8.5703125" style="182" customWidth="1"/>
    <col min="11" max="11" width="9.7109375" style="182" bestFit="1" customWidth="1"/>
    <col min="12" max="12" width="9.28515625" style="182" bestFit="1" customWidth="1"/>
    <col min="13" max="13" width="8.7109375" style="182" bestFit="1" customWidth="1"/>
    <col min="14" max="14" width="11.5703125" style="182" customWidth="1"/>
    <col min="15" max="15" width="11.28515625" style="182" customWidth="1"/>
    <col min="16" max="16" width="9" style="182" customWidth="1"/>
    <col min="17" max="17" width="10.85546875" style="182" customWidth="1"/>
    <col min="18" max="18" width="11.140625" style="182" bestFit="1" customWidth="1"/>
    <col min="19" max="19" width="9.140625" style="182" customWidth="1"/>
    <col min="20" max="21" width="11.140625" style="182" bestFit="1" customWidth="1"/>
    <col min="22" max="23" width="10.28515625" style="182" customWidth="1"/>
    <col min="24" max="24" width="11.140625" style="182" bestFit="1" customWidth="1"/>
    <col min="25" max="25" width="8.7109375" style="182" bestFit="1" customWidth="1"/>
    <col min="26" max="16384" width="8" style="182"/>
  </cols>
  <sheetData>
    <row r="1" spans="1:25" ht="18.75" thickBot="1" x14ac:dyDescent="0.3">
      <c r="X1" s="624" t="s">
        <v>28</v>
      </c>
      <c r="Y1" s="625"/>
    </row>
    <row r="2" spans="1:25" ht="5.25" customHeight="1" thickBot="1" x14ac:dyDescent="0.3"/>
    <row r="3" spans="1:25" ht="24.75" customHeight="1" thickTop="1" x14ac:dyDescent="0.25">
      <c r="A3" s="685" t="s">
        <v>72</v>
      </c>
      <c r="B3" s="686"/>
      <c r="C3" s="686"/>
      <c r="D3" s="686"/>
      <c r="E3" s="686"/>
      <c r="F3" s="686"/>
      <c r="G3" s="686"/>
      <c r="H3" s="686"/>
      <c r="I3" s="686"/>
      <c r="J3" s="686"/>
      <c r="K3" s="686"/>
      <c r="L3" s="686"/>
      <c r="M3" s="686"/>
      <c r="N3" s="686"/>
      <c r="O3" s="686"/>
      <c r="P3" s="686"/>
      <c r="Q3" s="686"/>
      <c r="R3" s="686"/>
      <c r="S3" s="686"/>
      <c r="T3" s="686"/>
      <c r="U3" s="686"/>
      <c r="V3" s="686"/>
      <c r="W3" s="686"/>
      <c r="X3" s="686"/>
      <c r="Y3" s="687"/>
    </row>
    <row r="4" spans="1:25" ht="21.2" customHeight="1" thickBot="1" x14ac:dyDescent="0.3">
      <c r="A4" s="696" t="s">
        <v>46</v>
      </c>
      <c r="B4" s="697"/>
      <c r="C4" s="697"/>
      <c r="D4" s="697"/>
      <c r="E4" s="697"/>
      <c r="F4" s="697"/>
      <c r="G4" s="697"/>
      <c r="H4" s="697"/>
      <c r="I4" s="697"/>
      <c r="J4" s="697"/>
      <c r="K4" s="697"/>
      <c r="L4" s="697"/>
      <c r="M4" s="697"/>
      <c r="N4" s="697"/>
      <c r="O4" s="697"/>
      <c r="P4" s="697"/>
      <c r="Q4" s="697"/>
      <c r="R4" s="697"/>
      <c r="S4" s="697"/>
      <c r="T4" s="697"/>
      <c r="U4" s="697"/>
      <c r="V4" s="697"/>
      <c r="W4" s="697"/>
      <c r="X4" s="697"/>
      <c r="Y4" s="698"/>
    </row>
    <row r="5" spans="1:25" s="331" customFormat="1" ht="15.95" customHeight="1" thickTop="1" thickBot="1" x14ac:dyDescent="0.35">
      <c r="A5" s="652" t="s">
        <v>71</v>
      </c>
      <c r="B5" s="702" t="s">
        <v>37</v>
      </c>
      <c r="C5" s="703"/>
      <c r="D5" s="703"/>
      <c r="E5" s="703"/>
      <c r="F5" s="703"/>
      <c r="G5" s="703"/>
      <c r="H5" s="703"/>
      <c r="I5" s="703"/>
      <c r="J5" s="704"/>
      <c r="K5" s="704"/>
      <c r="L5" s="704"/>
      <c r="M5" s="705"/>
      <c r="N5" s="702" t="s">
        <v>36</v>
      </c>
      <c r="O5" s="703"/>
      <c r="P5" s="703"/>
      <c r="Q5" s="703"/>
      <c r="R5" s="703"/>
      <c r="S5" s="703"/>
      <c r="T5" s="703"/>
      <c r="U5" s="703"/>
      <c r="V5" s="703"/>
      <c r="W5" s="703"/>
      <c r="X5" s="703"/>
      <c r="Y5" s="706"/>
    </row>
    <row r="6" spans="1:25" s="222" customFormat="1" ht="26.25" customHeight="1" x14ac:dyDescent="0.25">
      <c r="A6" s="653"/>
      <c r="B6" s="691" t="s">
        <v>450</v>
      </c>
      <c r="C6" s="692"/>
      <c r="D6" s="692"/>
      <c r="E6" s="692"/>
      <c r="F6" s="692"/>
      <c r="G6" s="716" t="s">
        <v>35</v>
      </c>
      <c r="H6" s="691" t="s">
        <v>451</v>
      </c>
      <c r="I6" s="692"/>
      <c r="J6" s="692"/>
      <c r="K6" s="692"/>
      <c r="L6" s="692"/>
      <c r="M6" s="699" t="s">
        <v>34</v>
      </c>
      <c r="N6" s="691" t="s">
        <v>452</v>
      </c>
      <c r="O6" s="692"/>
      <c r="P6" s="692"/>
      <c r="Q6" s="692"/>
      <c r="R6" s="692"/>
      <c r="S6" s="716" t="s">
        <v>35</v>
      </c>
      <c r="T6" s="691" t="s">
        <v>453</v>
      </c>
      <c r="U6" s="692"/>
      <c r="V6" s="692"/>
      <c r="W6" s="692"/>
      <c r="X6" s="692"/>
      <c r="Y6" s="719" t="s">
        <v>34</v>
      </c>
    </row>
    <row r="7" spans="1:25" s="222" customFormat="1" ht="26.25" customHeight="1" x14ac:dyDescent="0.25">
      <c r="A7" s="654"/>
      <c r="B7" s="680" t="s">
        <v>22</v>
      </c>
      <c r="C7" s="681"/>
      <c r="D7" s="682" t="s">
        <v>21</v>
      </c>
      <c r="E7" s="681"/>
      <c r="F7" s="683" t="s">
        <v>17</v>
      </c>
      <c r="G7" s="717"/>
      <c r="H7" s="680" t="s">
        <v>22</v>
      </c>
      <c r="I7" s="681"/>
      <c r="J7" s="682" t="s">
        <v>21</v>
      </c>
      <c r="K7" s="681"/>
      <c r="L7" s="683" t="s">
        <v>17</v>
      </c>
      <c r="M7" s="700"/>
      <c r="N7" s="680" t="s">
        <v>22</v>
      </c>
      <c r="O7" s="681"/>
      <c r="P7" s="682" t="s">
        <v>21</v>
      </c>
      <c r="Q7" s="681"/>
      <c r="R7" s="683" t="s">
        <v>17</v>
      </c>
      <c r="S7" s="717"/>
      <c r="T7" s="680" t="s">
        <v>22</v>
      </c>
      <c r="U7" s="681"/>
      <c r="V7" s="682" t="s">
        <v>21</v>
      </c>
      <c r="W7" s="681"/>
      <c r="X7" s="683" t="s">
        <v>17</v>
      </c>
      <c r="Y7" s="720"/>
    </row>
    <row r="8" spans="1:25" s="327" customFormat="1" ht="29.25" thickBot="1" x14ac:dyDescent="0.3">
      <c r="A8" s="655"/>
      <c r="B8" s="330" t="s">
        <v>19</v>
      </c>
      <c r="C8" s="328" t="s">
        <v>18</v>
      </c>
      <c r="D8" s="329" t="s">
        <v>19</v>
      </c>
      <c r="E8" s="328" t="s">
        <v>18</v>
      </c>
      <c r="F8" s="684"/>
      <c r="G8" s="718"/>
      <c r="H8" s="330" t="s">
        <v>19</v>
      </c>
      <c r="I8" s="328" t="s">
        <v>18</v>
      </c>
      <c r="J8" s="329" t="s">
        <v>19</v>
      </c>
      <c r="K8" s="328" t="s">
        <v>18</v>
      </c>
      <c r="L8" s="684"/>
      <c r="M8" s="701"/>
      <c r="N8" s="330" t="s">
        <v>19</v>
      </c>
      <c r="O8" s="328" t="s">
        <v>18</v>
      </c>
      <c r="P8" s="329" t="s">
        <v>19</v>
      </c>
      <c r="Q8" s="328" t="s">
        <v>18</v>
      </c>
      <c r="R8" s="684"/>
      <c r="S8" s="718"/>
      <c r="T8" s="330" t="s">
        <v>19</v>
      </c>
      <c r="U8" s="328" t="s">
        <v>18</v>
      </c>
      <c r="V8" s="329" t="s">
        <v>19</v>
      </c>
      <c r="W8" s="328" t="s">
        <v>18</v>
      </c>
      <c r="X8" s="684"/>
      <c r="Y8" s="721"/>
    </row>
    <row r="9" spans="1:25" s="211" customFormat="1" ht="18" customHeight="1" thickTop="1" thickBot="1" x14ac:dyDescent="0.3">
      <c r="A9" s="378" t="s">
        <v>24</v>
      </c>
      <c r="B9" s="376">
        <f>B10+B23+B37+B46+B53+B60</f>
        <v>288883</v>
      </c>
      <c r="C9" s="375">
        <f>C10+C23+C37+C46+C53+C60</f>
        <v>260029</v>
      </c>
      <c r="D9" s="374">
        <f>D10+D23+D37+D46+D53+D60</f>
        <v>1037</v>
      </c>
      <c r="E9" s="375">
        <f>E10+E23+E37+E46+E53+E60</f>
        <v>920</v>
      </c>
      <c r="F9" s="374">
        <f t="shared" ref="F9:F39" si="0">SUM(B9:E9)</f>
        <v>550869</v>
      </c>
      <c r="G9" s="377">
        <f t="shared" ref="G9:G39" si="1">F9/$F$9</f>
        <v>1</v>
      </c>
      <c r="H9" s="376">
        <f>H10+H23+H37+H46+H53+H60</f>
        <v>255954</v>
      </c>
      <c r="I9" s="375">
        <f>I10+I23+I37+I46+I53+I60</f>
        <v>225061</v>
      </c>
      <c r="J9" s="374">
        <f>J10+J23+J37+J46+J53+J60</f>
        <v>1870</v>
      </c>
      <c r="K9" s="375">
        <f>K10+K23+K37+K46+K53+K60</f>
        <v>1747</v>
      </c>
      <c r="L9" s="374">
        <f t="shared" ref="L9:L39" si="2">SUM(H9:K9)</f>
        <v>484632</v>
      </c>
      <c r="M9" s="373">
        <f t="shared" ref="M9:M39" si="3">IF(ISERROR(F9/L9-1),"         /0",(F9/L9-1))</f>
        <v>0.13667483781508438</v>
      </c>
      <c r="N9" s="376">
        <f>N10+N23+N37+N46+N53+N60</f>
        <v>2630922</v>
      </c>
      <c r="O9" s="375">
        <f>O10+O23+O37+O46+O53+O60</f>
        <v>2485805</v>
      </c>
      <c r="P9" s="374">
        <f>P10+P23+P37+P46+P53+P60</f>
        <v>22921</v>
      </c>
      <c r="Q9" s="375">
        <f>Q10+Q23+Q37+Q46+Q53+Q60</f>
        <v>21821</v>
      </c>
      <c r="R9" s="374">
        <f t="shared" ref="R9:R39" si="4">SUM(N9:Q9)</f>
        <v>5161469</v>
      </c>
      <c r="S9" s="377">
        <f t="shared" ref="S9:S39" si="5">R9/$R$9</f>
        <v>1</v>
      </c>
      <c r="T9" s="376">
        <f>T10+T23+T37+T46+T53+T60</f>
        <v>2299427</v>
      </c>
      <c r="U9" s="375">
        <f>U10+U23+U37+U46+U53+U60</f>
        <v>2190231</v>
      </c>
      <c r="V9" s="374">
        <f>V10+V23+V37+V46+V53+V60</f>
        <v>28160</v>
      </c>
      <c r="W9" s="375">
        <f>W10+W23+W37+W46+W53+W60</f>
        <v>29634</v>
      </c>
      <c r="X9" s="374">
        <f t="shared" ref="X9:X39" si="6">SUM(T9:W9)</f>
        <v>4547452</v>
      </c>
      <c r="Y9" s="373">
        <f>IF(ISERROR(R9/X9-1),"         /0",(R9/X9-1))</f>
        <v>0.13502440487552159</v>
      </c>
    </row>
    <row r="10" spans="1:25" s="344" customFormat="1" ht="19.350000000000001" customHeight="1" x14ac:dyDescent="0.3">
      <c r="A10" s="353" t="s">
        <v>64</v>
      </c>
      <c r="B10" s="350">
        <f>SUM(B11:B22)</f>
        <v>86219</v>
      </c>
      <c r="C10" s="349">
        <f>SUM(C11:C22)</f>
        <v>78711</v>
      </c>
      <c r="D10" s="348">
        <f>SUM(D11:D22)</f>
        <v>44</v>
      </c>
      <c r="E10" s="349">
        <f>SUM(E11:E22)</f>
        <v>34</v>
      </c>
      <c r="F10" s="348">
        <f t="shared" si="0"/>
        <v>165008</v>
      </c>
      <c r="G10" s="351">
        <f t="shared" si="1"/>
        <v>0.29954127024755434</v>
      </c>
      <c r="H10" s="350">
        <f>SUM(H11:H22)</f>
        <v>93830</v>
      </c>
      <c r="I10" s="349">
        <f>SUM(I11:I22)</f>
        <v>83592</v>
      </c>
      <c r="J10" s="348">
        <f>SUM(J11:J22)</f>
        <v>1</v>
      </c>
      <c r="K10" s="349">
        <f>SUM(K11:K22)</f>
        <v>0</v>
      </c>
      <c r="L10" s="348">
        <f t="shared" si="2"/>
        <v>177423</v>
      </c>
      <c r="M10" s="352">
        <f t="shared" si="3"/>
        <v>-6.997401689747107E-2</v>
      </c>
      <c r="N10" s="350">
        <f>SUM(N11:N22)</f>
        <v>870212</v>
      </c>
      <c r="O10" s="349">
        <f>SUM(O11:O22)</f>
        <v>848423</v>
      </c>
      <c r="P10" s="348">
        <f>SUM(P11:P22)</f>
        <v>1072</v>
      </c>
      <c r="Q10" s="349">
        <f>SUM(Q11:Q22)</f>
        <v>888</v>
      </c>
      <c r="R10" s="348">
        <f t="shared" si="4"/>
        <v>1720595</v>
      </c>
      <c r="S10" s="351">
        <f t="shared" si="5"/>
        <v>0.33335374096018011</v>
      </c>
      <c r="T10" s="350">
        <f>SUM(T11:T22)</f>
        <v>888618</v>
      </c>
      <c r="U10" s="349">
        <f>SUM(U11:U22)</f>
        <v>876142</v>
      </c>
      <c r="V10" s="348">
        <f>SUM(V11:V22)</f>
        <v>2854</v>
      </c>
      <c r="W10" s="349">
        <f>SUM(W11:W22)</f>
        <v>3062</v>
      </c>
      <c r="X10" s="348">
        <f t="shared" si="6"/>
        <v>1770676</v>
      </c>
      <c r="Y10" s="345">
        <f t="shared" ref="Y10:Y39" si="7">IF(ISERROR(R10/X10-1),"         /0",IF(R10/X10&gt;5,"  *  ",(R10/X10-1)))</f>
        <v>-2.8283548204188658E-2</v>
      </c>
    </row>
    <row r="11" spans="1:25" ht="19.350000000000001" customHeight="1" x14ac:dyDescent="0.25">
      <c r="A11" s="295" t="s">
        <v>150</v>
      </c>
      <c r="B11" s="293">
        <v>36491</v>
      </c>
      <c r="C11" s="290">
        <v>33080</v>
      </c>
      <c r="D11" s="289">
        <v>13</v>
      </c>
      <c r="E11" s="290">
        <v>0</v>
      </c>
      <c r="F11" s="289">
        <f t="shared" si="0"/>
        <v>69584</v>
      </c>
      <c r="G11" s="292">
        <f t="shared" si="1"/>
        <v>0.12631678311903555</v>
      </c>
      <c r="H11" s="293">
        <v>36524</v>
      </c>
      <c r="I11" s="290">
        <v>33069</v>
      </c>
      <c r="J11" s="289">
        <v>1</v>
      </c>
      <c r="K11" s="290"/>
      <c r="L11" s="289">
        <f t="shared" si="2"/>
        <v>69594</v>
      </c>
      <c r="M11" s="294">
        <f t="shared" si="3"/>
        <v>-1.4369054803575754E-4</v>
      </c>
      <c r="N11" s="293">
        <v>349820</v>
      </c>
      <c r="O11" s="290">
        <v>338118</v>
      </c>
      <c r="P11" s="289">
        <v>962</v>
      </c>
      <c r="Q11" s="290">
        <v>771</v>
      </c>
      <c r="R11" s="289">
        <f t="shared" si="4"/>
        <v>689671</v>
      </c>
      <c r="S11" s="292">
        <f t="shared" si="5"/>
        <v>0.13361913052272523</v>
      </c>
      <c r="T11" s="293">
        <v>322264</v>
      </c>
      <c r="U11" s="290">
        <v>328368</v>
      </c>
      <c r="V11" s="289">
        <v>2544</v>
      </c>
      <c r="W11" s="290">
        <v>2955</v>
      </c>
      <c r="X11" s="289">
        <f t="shared" si="6"/>
        <v>656131</v>
      </c>
      <c r="Y11" s="288">
        <f t="shared" si="7"/>
        <v>5.1117840797035852E-2</v>
      </c>
    </row>
    <row r="12" spans="1:25" ht="19.350000000000001" customHeight="1" x14ac:dyDescent="0.25">
      <c r="A12" s="295" t="s">
        <v>170</v>
      </c>
      <c r="B12" s="293">
        <v>12651</v>
      </c>
      <c r="C12" s="290">
        <v>11756</v>
      </c>
      <c r="D12" s="289">
        <v>0</v>
      </c>
      <c r="E12" s="290">
        <v>0</v>
      </c>
      <c r="F12" s="289">
        <f t="shared" si="0"/>
        <v>24407</v>
      </c>
      <c r="G12" s="292">
        <f t="shared" si="1"/>
        <v>4.4306359588214259E-2</v>
      </c>
      <c r="H12" s="293">
        <v>15631</v>
      </c>
      <c r="I12" s="290">
        <v>13809</v>
      </c>
      <c r="J12" s="289"/>
      <c r="K12" s="290"/>
      <c r="L12" s="289">
        <f t="shared" si="2"/>
        <v>29440</v>
      </c>
      <c r="M12" s="294">
        <f t="shared" si="3"/>
        <v>-0.17095788043478266</v>
      </c>
      <c r="N12" s="293">
        <v>159052</v>
      </c>
      <c r="O12" s="290">
        <v>159732</v>
      </c>
      <c r="P12" s="289"/>
      <c r="Q12" s="290"/>
      <c r="R12" s="289">
        <f t="shared" si="4"/>
        <v>318784</v>
      </c>
      <c r="S12" s="292">
        <f t="shared" si="5"/>
        <v>6.1762261867696969E-2</v>
      </c>
      <c r="T12" s="293">
        <v>159602</v>
      </c>
      <c r="U12" s="290">
        <v>163334</v>
      </c>
      <c r="V12" s="289"/>
      <c r="W12" s="290"/>
      <c r="X12" s="289">
        <f t="shared" si="6"/>
        <v>322936</v>
      </c>
      <c r="Y12" s="288">
        <f t="shared" si="7"/>
        <v>-1.2857036688384116E-2</v>
      </c>
    </row>
    <row r="13" spans="1:25" ht="19.350000000000001" customHeight="1" x14ac:dyDescent="0.25">
      <c r="A13" s="295" t="s">
        <v>173</v>
      </c>
      <c r="B13" s="293">
        <v>9049</v>
      </c>
      <c r="C13" s="290">
        <v>8641</v>
      </c>
      <c r="D13" s="289">
        <v>0</v>
      </c>
      <c r="E13" s="290">
        <v>0</v>
      </c>
      <c r="F13" s="289">
        <f>SUM(B13:E13)</f>
        <v>17690</v>
      </c>
      <c r="G13" s="292">
        <f>F13/$F$9</f>
        <v>3.2112897984820345E-2</v>
      </c>
      <c r="H13" s="293">
        <v>7094</v>
      </c>
      <c r="I13" s="290">
        <v>7542</v>
      </c>
      <c r="J13" s="289"/>
      <c r="K13" s="290"/>
      <c r="L13" s="289">
        <f>SUM(H13:K13)</f>
        <v>14636</v>
      </c>
      <c r="M13" s="294">
        <f>IF(ISERROR(F13/L13-1),"         /0",(F13/L13-1))</f>
        <v>0.20866356928122443</v>
      </c>
      <c r="N13" s="293">
        <v>80861</v>
      </c>
      <c r="O13" s="290">
        <v>87032</v>
      </c>
      <c r="P13" s="289"/>
      <c r="Q13" s="290"/>
      <c r="R13" s="289">
        <f>SUM(N13:Q13)</f>
        <v>167893</v>
      </c>
      <c r="S13" s="292">
        <f>R13/$R$9</f>
        <v>3.2528142666361066E-2</v>
      </c>
      <c r="T13" s="293">
        <v>70896</v>
      </c>
      <c r="U13" s="290">
        <v>79701</v>
      </c>
      <c r="V13" s="289"/>
      <c r="W13" s="290"/>
      <c r="X13" s="289">
        <f>SUM(T13:W13)</f>
        <v>150597</v>
      </c>
      <c r="Y13" s="288">
        <f>IF(ISERROR(R13/X13-1),"         /0",IF(R13/X13&gt;5,"  *  ",(R13/X13-1)))</f>
        <v>0.11484956539638902</v>
      </c>
    </row>
    <row r="14" spans="1:25" ht="19.350000000000001" customHeight="1" x14ac:dyDescent="0.25">
      <c r="A14" s="295" t="s">
        <v>175</v>
      </c>
      <c r="B14" s="293">
        <v>9259</v>
      </c>
      <c r="C14" s="290">
        <v>8362</v>
      </c>
      <c r="D14" s="289">
        <v>0</v>
      </c>
      <c r="E14" s="290">
        <v>0</v>
      </c>
      <c r="F14" s="289">
        <f t="shared" si="0"/>
        <v>17621</v>
      </c>
      <c r="G14" s="292">
        <f t="shared" si="1"/>
        <v>3.1987641344856946E-2</v>
      </c>
      <c r="H14" s="293">
        <v>10759</v>
      </c>
      <c r="I14" s="290">
        <v>10280</v>
      </c>
      <c r="J14" s="289"/>
      <c r="K14" s="290"/>
      <c r="L14" s="289">
        <f t="shared" si="2"/>
        <v>21039</v>
      </c>
      <c r="M14" s="294">
        <f t="shared" si="3"/>
        <v>-0.16246019297495129</v>
      </c>
      <c r="N14" s="293">
        <v>93664</v>
      </c>
      <c r="O14" s="290">
        <v>87821</v>
      </c>
      <c r="P14" s="289"/>
      <c r="Q14" s="290"/>
      <c r="R14" s="289">
        <f t="shared" si="4"/>
        <v>181485</v>
      </c>
      <c r="S14" s="292">
        <f t="shared" si="5"/>
        <v>3.5161501502769851E-2</v>
      </c>
      <c r="T14" s="293">
        <v>91961</v>
      </c>
      <c r="U14" s="290">
        <v>92847</v>
      </c>
      <c r="V14" s="289"/>
      <c r="W14" s="290"/>
      <c r="X14" s="289">
        <f t="shared" si="6"/>
        <v>184808</v>
      </c>
      <c r="Y14" s="288">
        <f t="shared" si="7"/>
        <v>-1.7980823340980945E-2</v>
      </c>
    </row>
    <row r="15" spans="1:25" ht="19.350000000000001" customHeight="1" x14ac:dyDescent="0.25">
      <c r="A15" s="295" t="s">
        <v>177</v>
      </c>
      <c r="B15" s="293">
        <v>6343</v>
      </c>
      <c r="C15" s="290">
        <v>6173</v>
      </c>
      <c r="D15" s="289">
        <v>0</v>
      </c>
      <c r="E15" s="290">
        <v>0</v>
      </c>
      <c r="F15" s="289">
        <f t="shared" si="0"/>
        <v>12516</v>
      </c>
      <c r="G15" s="292">
        <f t="shared" si="1"/>
        <v>2.2720465301187761E-2</v>
      </c>
      <c r="H15" s="293">
        <v>4760</v>
      </c>
      <c r="I15" s="290">
        <v>3539</v>
      </c>
      <c r="J15" s="289"/>
      <c r="K15" s="290"/>
      <c r="L15" s="289">
        <f t="shared" si="2"/>
        <v>8299</v>
      </c>
      <c r="M15" s="294">
        <f t="shared" si="3"/>
        <v>0.50813351006145324</v>
      </c>
      <c r="N15" s="293">
        <v>55800</v>
      </c>
      <c r="O15" s="290">
        <v>56827</v>
      </c>
      <c r="P15" s="289"/>
      <c r="Q15" s="290"/>
      <c r="R15" s="289">
        <f t="shared" si="4"/>
        <v>112627</v>
      </c>
      <c r="S15" s="292">
        <f t="shared" si="5"/>
        <v>2.1820725843747196E-2</v>
      </c>
      <c r="T15" s="293">
        <v>58195</v>
      </c>
      <c r="U15" s="290">
        <v>56857</v>
      </c>
      <c r="V15" s="289"/>
      <c r="W15" s="290"/>
      <c r="X15" s="289">
        <f t="shared" si="6"/>
        <v>115052</v>
      </c>
      <c r="Y15" s="288">
        <f t="shared" si="7"/>
        <v>-2.1077425859611254E-2</v>
      </c>
    </row>
    <row r="16" spans="1:25" ht="19.350000000000001" customHeight="1" x14ac:dyDescent="0.25">
      <c r="A16" s="295" t="s">
        <v>183</v>
      </c>
      <c r="B16" s="293">
        <v>4224</v>
      </c>
      <c r="C16" s="290">
        <v>3689</v>
      </c>
      <c r="D16" s="289">
        <v>0</v>
      </c>
      <c r="E16" s="290">
        <v>0</v>
      </c>
      <c r="F16" s="289">
        <f t="shared" si="0"/>
        <v>7913</v>
      </c>
      <c r="G16" s="292">
        <f t="shared" si="1"/>
        <v>1.4364576696092901E-2</v>
      </c>
      <c r="H16" s="293">
        <v>3513</v>
      </c>
      <c r="I16" s="290">
        <v>3019</v>
      </c>
      <c r="J16" s="289"/>
      <c r="K16" s="290"/>
      <c r="L16" s="289">
        <f t="shared" si="2"/>
        <v>6532</v>
      </c>
      <c r="M16" s="294">
        <f t="shared" si="3"/>
        <v>0.21142069810165331</v>
      </c>
      <c r="N16" s="293">
        <v>33360</v>
      </c>
      <c r="O16" s="290">
        <v>32776</v>
      </c>
      <c r="P16" s="289"/>
      <c r="Q16" s="290"/>
      <c r="R16" s="289">
        <f t="shared" si="4"/>
        <v>66136</v>
      </c>
      <c r="S16" s="292">
        <f t="shared" si="5"/>
        <v>1.2813406415886641E-2</v>
      </c>
      <c r="T16" s="293">
        <v>33343</v>
      </c>
      <c r="U16" s="290">
        <v>31733</v>
      </c>
      <c r="V16" s="289"/>
      <c r="W16" s="290"/>
      <c r="X16" s="289">
        <f t="shared" si="6"/>
        <v>65076</v>
      </c>
      <c r="Y16" s="288">
        <f t="shared" si="7"/>
        <v>1.6288647120290101E-2</v>
      </c>
    </row>
    <row r="17" spans="1:25" ht="19.350000000000001" customHeight="1" x14ac:dyDescent="0.25">
      <c r="A17" s="295" t="s">
        <v>186</v>
      </c>
      <c r="B17" s="293">
        <v>2770</v>
      </c>
      <c r="C17" s="290">
        <v>2255</v>
      </c>
      <c r="D17" s="289">
        <v>0</v>
      </c>
      <c r="E17" s="290">
        <v>0</v>
      </c>
      <c r="F17" s="289">
        <f t="shared" si="0"/>
        <v>5025</v>
      </c>
      <c r="G17" s="292">
        <f t="shared" si="1"/>
        <v>9.1219509538565426E-3</v>
      </c>
      <c r="H17" s="293">
        <v>2676</v>
      </c>
      <c r="I17" s="290">
        <v>1945</v>
      </c>
      <c r="J17" s="289"/>
      <c r="K17" s="290"/>
      <c r="L17" s="289">
        <f t="shared" si="2"/>
        <v>4621</v>
      </c>
      <c r="M17" s="294">
        <f t="shared" si="3"/>
        <v>8.7426963860636198E-2</v>
      </c>
      <c r="N17" s="293">
        <v>26688</v>
      </c>
      <c r="O17" s="290">
        <v>22120</v>
      </c>
      <c r="P17" s="289"/>
      <c r="Q17" s="290"/>
      <c r="R17" s="289">
        <f t="shared" si="4"/>
        <v>48808</v>
      </c>
      <c r="S17" s="292">
        <f t="shared" si="5"/>
        <v>9.4562226373925713E-3</v>
      </c>
      <c r="T17" s="293">
        <v>25646</v>
      </c>
      <c r="U17" s="290">
        <v>21410</v>
      </c>
      <c r="V17" s="289"/>
      <c r="W17" s="290"/>
      <c r="X17" s="289">
        <f t="shared" si="6"/>
        <v>47056</v>
      </c>
      <c r="Y17" s="288">
        <f t="shared" si="7"/>
        <v>3.7232233934036074E-2</v>
      </c>
    </row>
    <row r="18" spans="1:25" ht="19.350000000000001" customHeight="1" x14ac:dyDescent="0.25">
      <c r="A18" s="295" t="s">
        <v>151</v>
      </c>
      <c r="B18" s="293">
        <v>2140</v>
      </c>
      <c r="C18" s="290">
        <v>1916</v>
      </c>
      <c r="D18" s="289">
        <v>0</v>
      </c>
      <c r="E18" s="290">
        <v>0</v>
      </c>
      <c r="F18" s="289">
        <f t="shared" si="0"/>
        <v>4056</v>
      </c>
      <c r="G18" s="292">
        <f t="shared" si="1"/>
        <v>7.3629120535009234E-3</v>
      </c>
      <c r="H18" s="293">
        <v>8333</v>
      </c>
      <c r="I18" s="290">
        <v>7590</v>
      </c>
      <c r="J18" s="289"/>
      <c r="K18" s="290"/>
      <c r="L18" s="289">
        <f t="shared" si="2"/>
        <v>15923</v>
      </c>
      <c r="M18" s="294">
        <f t="shared" si="3"/>
        <v>-0.74527413175909063</v>
      </c>
      <c r="N18" s="293">
        <v>36570</v>
      </c>
      <c r="O18" s="290">
        <v>34397</v>
      </c>
      <c r="P18" s="289"/>
      <c r="Q18" s="290"/>
      <c r="R18" s="289">
        <f t="shared" si="4"/>
        <v>70967</v>
      </c>
      <c r="S18" s="292">
        <f t="shared" si="5"/>
        <v>1.3749380263641997E-2</v>
      </c>
      <c r="T18" s="293">
        <v>73564</v>
      </c>
      <c r="U18" s="290">
        <v>70894</v>
      </c>
      <c r="V18" s="289"/>
      <c r="W18" s="290"/>
      <c r="X18" s="289">
        <f t="shared" si="6"/>
        <v>144458</v>
      </c>
      <c r="Y18" s="288">
        <f t="shared" si="7"/>
        <v>-0.50873610322723561</v>
      </c>
    </row>
    <row r="19" spans="1:25" ht="19.350000000000001" customHeight="1" x14ac:dyDescent="0.25">
      <c r="A19" s="295" t="s">
        <v>182</v>
      </c>
      <c r="B19" s="293">
        <v>1947</v>
      </c>
      <c r="C19" s="290">
        <v>1726</v>
      </c>
      <c r="D19" s="289">
        <v>0</v>
      </c>
      <c r="E19" s="290">
        <v>0</v>
      </c>
      <c r="F19" s="289">
        <f t="shared" si="0"/>
        <v>3673</v>
      </c>
      <c r="G19" s="292">
        <f t="shared" si="1"/>
        <v>6.6676469360229017E-3</v>
      </c>
      <c r="H19" s="293">
        <v>1487</v>
      </c>
      <c r="I19" s="290">
        <v>1511</v>
      </c>
      <c r="J19" s="289"/>
      <c r="K19" s="290"/>
      <c r="L19" s="289">
        <f t="shared" si="2"/>
        <v>2998</v>
      </c>
      <c r="M19" s="294">
        <f t="shared" si="3"/>
        <v>0.2251501000667111</v>
      </c>
      <c r="N19" s="293">
        <v>16803</v>
      </c>
      <c r="O19" s="290">
        <v>16719</v>
      </c>
      <c r="P19" s="289"/>
      <c r="Q19" s="290"/>
      <c r="R19" s="289">
        <f t="shared" si="4"/>
        <v>33522</v>
      </c>
      <c r="S19" s="292">
        <f t="shared" si="5"/>
        <v>6.4946626628969387E-3</v>
      </c>
      <c r="T19" s="293">
        <v>14223</v>
      </c>
      <c r="U19" s="290">
        <v>15372</v>
      </c>
      <c r="V19" s="289"/>
      <c r="W19" s="290"/>
      <c r="X19" s="289">
        <f t="shared" si="6"/>
        <v>29595</v>
      </c>
      <c r="Y19" s="288">
        <f t="shared" si="7"/>
        <v>0.13269133299543845</v>
      </c>
    </row>
    <row r="20" spans="1:25" ht="19.350000000000001" customHeight="1" x14ac:dyDescent="0.25">
      <c r="A20" s="295" t="s">
        <v>180</v>
      </c>
      <c r="B20" s="293">
        <v>954</v>
      </c>
      <c r="C20" s="290">
        <v>776</v>
      </c>
      <c r="D20" s="289">
        <v>0</v>
      </c>
      <c r="E20" s="290">
        <v>0</v>
      </c>
      <c r="F20" s="289">
        <f t="shared" si="0"/>
        <v>1730</v>
      </c>
      <c r="G20" s="292">
        <f t="shared" si="1"/>
        <v>3.140492567198372E-3</v>
      </c>
      <c r="H20" s="293">
        <v>219</v>
      </c>
      <c r="I20" s="290">
        <v>120</v>
      </c>
      <c r="J20" s="289"/>
      <c r="K20" s="290"/>
      <c r="L20" s="289">
        <f t="shared" si="2"/>
        <v>339</v>
      </c>
      <c r="M20" s="294">
        <f t="shared" si="3"/>
        <v>4.1032448377581119</v>
      </c>
      <c r="N20" s="293">
        <v>6137</v>
      </c>
      <c r="O20" s="290">
        <v>5002</v>
      </c>
      <c r="P20" s="289"/>
      <c r="Q20" s="290"/>
      <c r="R20" s="289">
        <f t="shared" si="4"/>
        <v>11139</v>
      </c>
      <c r="S20" s="292">
        <f t="shared" si="5"/>
        <v>2.1581065390492513E-3</v>
      </c>
      <c r="T20" s="293">
        <v>1397</v>
      </c>
      <c r="U20" s="290">
        <v>1466</v>
      </c>
      <c r="V20" s="289"/>
      <c r="W20" s="290"/>
      <c r="X20" s="289">
        <f t="shared" si="6"/>
        <v>2863</v>
      </c>
      <c r="Y20" s="288">
        <f t="shared" si="7"/>
        <v>2.8906741180579814</v>
      </c>
    </row>
    <row r="21" spans="1:25" ht="19.350000000000001" customHeight="1" x14ac:dyDescent="0.25">
      <c r="A21" s="295" t="s">
        <v>176</v>
      </c>
      <c r="B21" s="293">
        <v>208</v>
      </c>
      <c r="C21" s="290">
        <v>337</v>
      </c>
      <c r="D21" s="289">
        <v>0</v>
      </c>
      <c r="E21" s="290">
        <v>0</v>
      </c>
      <c r="F21" s="289">
        <f t="shared" si="0"/>
        <v>545</v>
      </c>
      <c r="G21" s="292">
        <f t="shared" si="1"/>
        <v>9.893459243486202E-4</v>
      </c>
      <c r="H21" s="293">
        <v>1546</v>
      </c>
      <c r="I21" s="290">
        <v>1168</v>
      </c>
      <c r="J21" s="289"/>
      <c r="K21" s="290"/>
      <c r="L21" s="289">
        <f t="shared" si="2"/>
        <v>2714</v>
      </c>
      <c r="M21" s="294">
        <f t="shared" si="3"/>
        <v>-0.79918938835666908</v>
      </c>
      <c r="N21" s="293">
        <v>8812</v>
      </c>
      <c r="O21" s="290">
        <v>7879</v>
      </c>
      <c r="P21" s="289"/>
      <c r="Q21" s="290"/>
      <c r="R21" s="289">
        <f t="shared" si="4"/>
        <v>16691</v>
      </c>
      <c r="S21" s="292">
        <f t="shared" si="5"/>
        <v>3.2337693009490127E-3</v>
      </c>
      <c r="T21" s="293">
        <v>17371</v>
      </c>
      <c r="U21" s="290">
        <v>14160</v>
      </c>
      <c r="V21" s="289"/>
      <c r="W21" s="290"/>
      <c r="X21" s="289">
        <f t="shared" si="6"/>
        <v>31531</v>
      </c>
      <c r="Y21" s="288">
        <f t="shared" si="7"/>
        <v>-0.47064793377945513</v>
      </c>
    </row>
    <row r="22" spans="1:25" ht="19.350000000000001" customHeight="1" thickBot="1" x14ac:dyDescent="0.3">
      <c r="A22" s="295" t="s">
        <v>163</v>
      </c>
      <c r="B22" s="293">
        <v>183</v>
      </c>
      <c r="C22" s="290">
        <v>0</v>
      </c>
      <c r="D22" s="289">
        <v>31</v>
      </c>
      <c r="E22" s="290">
        <v>34</v>
      </c>
      <c r="F22" s="289">
        <f t="shared" si="0"/>
        <v>248</v>
      </c>
      <c r="G22" s="292">
        <f t="shared" si="1"/>
        <v>4.5019777841918859E-4</v>
      </c>
      <c r="H22" s="293">
        <v>1288</v>
      </c>
      <c r="I22" s="290">
        <v>0</v>
      </c>
      <c r="J22" s="289">
        <v>0</v>
      </c>
      <c r="K22" s="290">
        <v>0</v>
      </c>
      <c r="L22" s="289">
        <f t="shared" si="2"/>
        <v>1288</v>
      </c>
      <c r="M22" s="294">
        <f t="shared" si="3"/>
        <v>-0.80745341614906829</v>
      </c>
      <c r="N22" s="293">
        <v>2645</v>
      </c>
      <c r="O22" s="290">
        <v>0</v>
      </c>
      <c r="P22" s="289">
        <v>110</v>
      </c>
      <c r="Q22" s="290">
        <v>117</v>
      </c>
      <c r="R22" s="289">
        <f t="shared" si="4"/>
        <v>2872</v>
      </c>
      <c r="S22" s="292">
        <f t="shared" si="5"/>
        <v>5.5643073706342127E-4</v>
      </c>
      <c r="T22" s="293">
        <v>20156</v>
      </c>
      <c r="U22" s="290">
        <v>0</v>
      </c>
      <c r="V22" s="289">
        <v>310</v>
      </c>
      <c r="W22" s="290">
        <v>107</v>
      </c>
      <c r="X22" s="289">
        <f t="shared" si="6"/>
        <v>20573</v>
      </c>
      <c r="Y22" s="288">
        <f t="shared" si="7"/>
        <v>-0.86039955281193792</v>
      </c>
    </row>
    <row r="23" spans="1:25" s="344" customFormat="1" ht="19.350000000000001" customHeight="1" x14ac:dyDescent="0.3">
      <c r="A23" s="353" t="s">
        <v>63</v>
      </c>
      <c r="B23" s="350">
        <f>SUM(B24:B36)</f>
        <v>83221</v>
      </c>
      <c r="C23" s="349">
        <f>SUM(C24:C36)</f>
        <v>79101</v>
      </c>
      <c r="D23" s="348">
        <f>SUM(D24:D36)</f>
        <v>234</v>
      </c>
      <c r="E23" s="349">
        <f>SUM(E24:E36)</f>
        <v>162</v>
      </c>
      <c r="F23" s="348">
        <f t="shared" si="0"/>
        <v>162718</v>
      </c>
      <c r="G23" s="351">
        <f t="shared" si="1"/>
        <v>0.29538420205166743</v>
      </c>
      <c r="H23" s="350">
        <f>SUM(H24:H36)</f>
        <v>67323</v>
      </c>
      <c r="I23" s="349">
        <f>SUM(I24:I36)</f>
        <v>63214</v>
      </c>
      <c r="J23" s="348">
        <f>SUM(J24:J36)</f>
        <v>749</v>
      </c>
      <c r="K23" s="349">
        <f>SUM(K24:K36)</f>
        <v>668</v>
      </c>
      <c r="L23" s="348">
        <f t="shared" si="2"/>
        <v>131954</v>
      </c>
      <c r="M23" s="352">
        <f t="shared" si="3"/>
        <v>0.23314185246373742</v>
      </c>
      <c r="N23" s="350">
        <f>SUM(N24:N36)</f>
        <v>717536</v>
      </c>
      <c r="O23" s="349">
        <f>SUM(O24:O36)</f>
        <v>707018</v>
      </c>
      <c r="P23" s="348">
        <f>SUM(P24:P36)</f>
        <v>7623</v>
      </c>
      <c r="Q23" s="349">
        <f>SUM(Q24:Q36)</f>
        <v>7130</v>
      </c>
      <c r="R23" s="348">
        <f t="shared" si="4"/>
        <v>1439307</v>
      </c>
      <c r="S23" s="351">
        <f t="shared" si="5"/>
        <v>0.27885607760116354</v>
      </c>
      <c r="T23" s="350">
        <f>SUM(T24:T36)</f>
        <v>584637</v>
      </c>
      <c r="U23" s="349">
        <f>SUM(U24:U36)</f>
        <v>574651</v>
      </c>
      <c r="V23" s="348">
        <f>SUM(V24:V36)</f>
        <v>9850</v>
      </c>
      <c r="W23" s="349">
        <f>SUM(W24:W36)</f>
        <v>9655</v>
      </c>
      <c r="X23" s="348">
        <f t="shared" si="6"/>
        <v>1178793</v>
      </c>
      <c r="Y23" s="345">
        <f t="shared" si="7"/>
        <v>0.22100063369904643</v>
      </c>
    </row>
    <row r="24" spans="1:25" ht="19.350000000000001" customHeight="1" x14ac:dyDescent="0.25">
      <c r="A24" s="310" t="s">
        <v>150</v>
      </c>
      <c r="B24" s="307">
        <v>29387</v>
      </c>
      <c r="C24" s="305">
        <v>27499</v>
      </c>
      <c r="D24" s="306">
        <v>5</v>
      </c>
      <c r="E24" s="305">
        <v>0</v>
      </c>
      <c r="F24" s="306">
        <f t="shared" si="0"/>
        <v>56891</v>
      </c>
      <c r="G24" s="308">
        <f t="shared" si="1"/>
        <v>0.10327500730663733</v>
      </c>
      <c r="H24" s="307">
        <v>24032</v>
      </c>
      <c r="I24" s="305">
        <v>22431</v>
      </c>
      <c r="J24" s="306"/>
      <c r="K24" s="305"/>
      <c r="L24" s="306">
        <f t="shared" si="2"/>
        <v>46463</v>
      </c>
      <c r="M24" s="309">
        <f t="shared" si="3"/>
        <v>0.22443664851602341</v>
      </c>
      <c r="N24" s="307">
        <v>265832</v>
      </c>
      <c r="O24" s="305">
        <v>260849</v>
      </c>
      <c r="P24" s="306">
        <v>553</v>
      </c>
      <c r="Q24" s="305">
        <v>221</v>
      </c>
      <c r="R24" s="306">
        <f t="shared" si="4"/>
        <v>527455</v>
      </c>
      <c r="S24" s="308">
        <f t="shared" si="5"/>
        <v>0.10219086852987008</v>
      </c>
      <c r="T24" s="307">
        <v>241064</v>
      </c>
      <c r="U24" s="305">
        <v>240929</v>
      </c>
      <c r="V24" s="306">
        <v>761</v>
      </c>
      <c r="W24" s="305">
        <v>723</v>
      </c>
      <c r="X24" s="306">
        <f t="shared" si="6"/>
        <v>483477</v>
      </c>
      <c r="Y24" s="304">
        <f t="shared" si="7"/>
        <v>9.0961927868337122E-2</v>
      </c>
    </row>
    <row r="25" spans="1:25" ht="19.350000000000001" customHeight="1" x14ac:dyDescent="0.25">
      <c r="A25" s="310" t="s">
        <v>172</v>
      </c>
      <c r="B25" s="307">
        <v>13399</v>
      </c>
      <c r="C25" s="305">
        <v>13992</v>
      </c>
      <c r="D25" s="306">
        <v>0</v>
      </c>
      <c r="E25" s="305">
        <v>0</v>
      </c>
      <c r="F25" s="306">
        <f t="shared" si="0"/>
        <v>27391</v>
      </c>
      <c r="G25" s="308">
        <f t="shared" si="1"/>
        <v>4.9723255438225783E-2</v>
      </c>
      <c r="H25" s="307">
        <v>10663</v>
      </c>
      <c r="I25" s="305">
        <v>10756</v>
      </c>
      <c r="J25" s="306"/>
      <c r="K25" s="305"/>
      <c r="L25" s="306">
        <f t="shared" si="2"/>
        <v>21419</v>
      </c>
      <c r="M25" s="309">
        <f t="shared" si="3"/>
        <v>0.27881787198281893</v>
      </c>
      <c r="N25" s="307">
        <v>112639</v>
      </c>
      <c r="O25" s="305">
        <v>111509</v>
      </c>
      <c r="P25" s="306">
        <v>687</v>
      </c>
      <c r="Q25" s="305">
        <v>596</v>
      </c>
      <c r="R25" s="306">
        <f t="shared" si="4"/>
        <v>225431</v>
      </c>
      <c r="S25" s="308">
        <f t="shared" si="5"/>
        <v>4.3675744250328732E-2</v>
      </c>
      <c r="T25" s="307">
        <v>40122</v>
      </c>
      <c r="U25" s="305">
        <v>40685</v>
      </c>
      <c r="V25" s="306">
        <v>319</v>
      </c>
      <c r="W25" s="305">
        <v>388</v>
      </c>
      <c r="X25" s="306">
        <f t="shared" si="6"/>
        <v>81514</v>
      </c>
      <c r="Y25" s="304">
        <f t="shared" si="7"/>
        <v>1.7655494761636037</v>
      </c>
    </row>
    <row r="26" spans="1:25" ht="19.350000000000001" customHeight="1" x14ac:dyDescent="0.25">
      <c r="A26" s="310" t="s">
        <v>174</v>
      </c>
      <c r="B26" s="307">
        <v>9978</v>
      </c>
      <c r="C26" s="305">
        <v>9404</v>
      </c>
      <c r="D26" s="306">
        <v>0</v>
      </c>
      <c r="E26" s="305">
        <v>0</v>
      </c>
      <c r="F26" s="306">
        <f t="shared" si="0"/>
        <v>19382</v>
      </c>
      <c r="G26" s="308">
        <f t="shared" si="1"/>
        <v>3.5184408634357713E-2</v>
      </c>
      <c r="H26" s="307">
        <v>8374</v>
      </c>
      <c r="I26" s="305">
        <v>8225</v>
      </c>
      <c r="J26" s="306"/>
      <c r="K26" s="305"/>
      <c r="L26" s="306">
        <f t="shared" si="2"/>
        <v>16599</v>
      </c>
      <c r="M26" s="309">
        <f t="shared" si="3"/>
        <v>0.16766070245195497</v>
      </c>
      <c r="N26" s="307">
        <v>90260</v>
      </c>
      <c r="O26" s="305">
        <v>86853</v>
      </c>
      <c r="P26" s="306"/>
      <c r="Q26" s="305"/>
      <c r="R26" s="306">
        <f t="shared" si="4"/>
        <v>177113</v>
      </c>
      <c r="S26" s="308">
        <f t="shared" si="5"/>
        <v>3.4314455826432361E-2</v>
      </c>
      <c r="T26" s="307">
        <v>75856</v>
      </c>
      <c r="U26" s="305">
        <v>74167</v>
      </c>
      <c r="V26" s="306"/>
      <c r="W26" s="305"/>
      <c r="X26" s="306">
        <f t="shared" si="6"/>
        <v>150023</v>
      </c>
      <c r="Y26" s="304">
        <f t="shared" si="7"/>
        <v>0.18057231224545567</v>
      </c>
    </row>
    <row r="27" spans="1:25" ht="19.350000000000001" customHeight="1" x14ac:dyDescent="0.25">
      <c r="A27" s="310" t="s">
        <v>178</v>
      </c>
      <c r="B27" s="307">
        <v>9193</v>
      </c>
      <c r="C27" s="305">
        <v>8119</v>
      </c>
      <c r="D27" s="306">
        <v>0</v>
      </c>
      <c r="E27" s="305">
        <v>0</v>
      </c>
      <c r="F27" s="306">
        <f>SUM(B27:E27)</f>
        <v>17312</v>
      </c>
      <c r="G27" s="308">
        <f>F27/$F$9</f>
        <v>3.1426709435455613E-2</v>
      </c>
      <c r="H27" s="307">
        <v>8825</v>
      </c>
      <c r="I27" s="305">
        <v>7997</v>
      </c>
      <c r="J27" s="306"/>
      <c r="K27" s="305"/>
      <c r="L27" s="306">
        <f>SUM(H27:K27)</f>
        <v>16822</v>
      </c>
      <c r="M27" s="309">
        <f>IF(ISERROR(F27/L27-1),"         /0",(F27/L27-1))</f>
        <v>2.9128522173344384E-2</v>
      </c>
      <c r="N27" s="307">
        <v>78441</v>
      </c>
      <c r="O27" s="305">
        <v>76278</v>
      </c>
      <c r="P27" s="306"/>
      <c r="Q27" s="305"/>
      <c r="R27" s="306">
        <f>SUM(N27:Q27)</f>
        <v>154719</v>
      </c>
      <c r="S27" s="308">
        <f>R27/$R$9</f>
        <v>2.9975768526363328E-2</v>
      </c>
      <c r="T27" s="307">
        <v>82461</v>
      </c>
      <c r="U27" s="305">
        <v>77269</v>
      </c>
      <c r="V27" s="306"/>
      <c r="W27" s="305"/>
      <c r="X27" s="306">
        <f>SUM(T27:W27)</f>
        <v>159730</v>
      </c>
      <c r="Y27" s="304">
        <f>IF(ISERROR(R27/X27-1),"         /0",IF(R27/X27&gt;5,"  *  ",(R27/X27-1)))</f>
        <v>-3.1371689726413354E-2</v>
      </c>
    </row>
    <row r="28" spans="1:25" ht="19.350000000000001" customHeight="1" x14ac:dyDescent="0.25">
      <c r="A28" s="310" t="s">
        <v>152</v>
      </c>
      <c r="B28" s="307">
        <v>5218</v>
      </c>
      <c r="C28" s="305">
        <v>3269</v>
      </c>
      <c r="D28" s="306">
        <v>0</v>
      </c>
      <c r="E28" s="305">
        <v>0</v>
      </c>
      <c r="F28" s="306">
        <f t="shared" si="0"/>
        <v>8487</v>
      </c>
      <c r="G28" s="308">
        <f t="shared" si="1"/>
        <v>1.5406566715498603E-2</v>
      </c>
      <c r="H28" s="307">
        <v>2798</v>
      </c>
      <c r="I28" s="305">
        <v>2179</v>
      </c>
      <c r="J28" s="306"/>
      <c r="K28" s="305"/>
      <c r="L28" s="306">
        <f t="shared" si="2"/>
        <v>4977</v>
      </c>
      <c r="M28" s="309">
        <f t="shared" si="3"/>
        <v>0.70524412296564187</v>
      </c>
      <c r="N28" s="307">
        <v>23846</v>
      </c>
      <c r="O28" s="305">
        <v>23760</v>
      </c>
      <c r="P28" s="306"/>
      <c r="Q28" s="305"/>
      <c r="R28" s="306">
        <f t="shared" si="4"/>
        <v>47606</v>
      </c>
      <c r="S28" s="308">
        <f t="shared" si="5"/>
        <v>9.223343199387616E-3</v>
      </c>
      <c r="T28" s="307">
        <v>24672</v>
      </c>
      <c r="U28" s="305">
        <v>25424</v>
      </c>
      <c r="V28" s="306">
        <v>95</v>
      </c>
      <c r="W28" s="305">
        <v>96</v>
      </c>
      <c r="X28" s="306">
        <f t="shared" si="6"/>
        <v>50287</v>
      </c>
      <c r="Y28" s="304">
        <f t="shared" si="7"/>
        <v>-5.3313977767613929E-2</v>
      </c>
    </row>
    <row r="29" spans="1:25" ht="19.350000000000001" customHeight="1" x14ac:dyDescent="0.25">
      <c r="A29" s="310" t="s">
        <v>184</v>
      </c>
      <c r="B29" s="307">
        <v>3224</v>
      </c>
      <c r="C29" s="305">
        <v>3682</v>
      </c>
      <c r="D29" s="306">
        <v>0</v>
      </c>
      <c r="E29" s="305">
        <v>0</v>
      </c>
      <c r="F29" s="306">
        <f>SUM(B29:E29)</f>
        <v>6906</v>
      </c>
      <c r="G29" s="308">
        <f>F29/$F$9</f>
        <v>1.2536555878076276E-2</v>
      </c>
      <c r="H29" s="307"/>
      <c r="I29" s="305"/>
      <c r="J29" s="306"/>
      <c r="K29" s="305"/>
      <c r="L29" s="306">
        <f>SUM(H29:K29)</f>
        <v>0</v>
      </c>
      <c r="M29" s="309" t="str">
        <f>IF(ISERROR(F29/L29-1),"         /0",(F29/L29-1))</f>
        <v xml:space="preserve">         /0</v>
      </c>
      <c r="N29" s="307">
        <v>29459</v>
      </c>
      <c r="O29" s="305">
        <v>30767</v>
      </c>
      <c r="P29" s="306"/>
      <c r="Q29" s="305"/>
      <c r="R29" s="306">
        <f>SUM(N29:Q29)</f>
        <v>60226</v>
      </c>
      <c r="S29" s="308">
        <f>R29/$R$9</f>
        <v>1.1668383555146801E-2</v>
      </c>
      <c r="T29" s="307"/>
      <c r="U29" s="305"/>
      <c r="V29" s="306"/>
      <c r="W29" s="305"/>
      <c r="X29" s="306">
        <f>SUM(T29:W29)</f>
        <v>0</v>
      </c>
      <c r="Y29" s="304" t="str">
        <f>IF(ISERROR(R29/X29-1),"         /0",IF(R29/X29&gt;5,"  *  ",(R29/X29-1)))</f>
        <v xml:space="preserve">         /0</v>
      </c>
    </row>
    <row r="30" spans="1:25" ht="19.350000000000001" customHeight="1" x14ac:dyDescent="0.25">
      <c r="A30" s="310" t="s">
        <v>188</v>
      </c>
      <c r="B30" s="307">
        <v>3050</v>
      </c>
      <c r="C30" s="305">
        <v>3490</v>
      </c>
      <c r="D30" s="306">
        <v>0</v>
      </c>
      <c r="E30" s="305">
        <v>0</v>
      </c>
      <c r="F30" s="306">
        <f t="shared" si="0"/>
        <v>6540</v>
      </c>
      <c r="G30" s="308">
        <f t="shared" si="1"/>
        <v>1.1872151092183441E-2</v>
      </c>
      <c r="H30" s="307"/>
      <c r="I30" s="305"/>
      <c r="J30" s="306"/>
      <c r="K30" s="305"/>
      <c r="L30" s="306">
        <f t="shared" si="2"/>
        <v>0</v>
      </c>
      <c r="M30" s="309" t="str">
        <f t="shared" si="3"/>
        <v xml:space="preserve">         /0</v>
      </c>
      <c r="N30" s="307">
        <v>24842</v>
      </c>
      <c r="O30" s="305">
        <v>26505</v>
      </c>
      <c r="P30" s="306"/>
      <c r="Q30" s="305"/>
      <c r="R30" s="306">
        <f t="shared" si="4"/>
        <v>51347</v>
      </c>
      <c r="S30" s="308">
        <f t="shared" si="5"/>
        <v>9.9481368579371499E-3</v>
      </c>
      <c r="T30" s="307"/>
      <c r="U30" s="305"/>
      <c r="V30" s="306"/>
      <c r="W30" s="305"/>
      <c r="X30" s="306">
        <f t="shared" si="6"/>
        <v>0</v>
      </c>
      <c r="Y30" s="304" t="str">
        <f t="shared" si="7"/>
        <v xml:space="preserve">         /0</v>
      </c>
    </row>
    <row r="31" spans="1:25" ht="19.350000000000001" customHeight="1" x14ac:dyDescent="0.25">
      <c r="A31" s="310" t="s">
        <v>187</v>
      </c>
      <c r="B31" s="307">
        <v>3161</v>
      </c>
      <c r="C31" s="305">
        <v>3059</v>
      </c>
      <c r="D31" s="306">
        <v>0</v>
      </c>
      <c r="E31" s="305">
        <v>0</v>
      </c>
      <c r="F31" s="306">
        <f t="shared" si="0"/>
        <v>6220</v>
      </c>
      <c r="G31" s="308">
        <f t="shared" si="1"/>
        <v>1.1291250732932875E-2</v>
      </c>
      <c r="H31" s="307"/>
      <c r="I31" s="305"/>
      <c r="J31" s="306"/>
      <c r="K31" s="305"/>
      <c r="L31" s="306">
        <f t="shared" si="2"/>
        <v>0</v>
      </c>
      <c r="M31" s="309" t="str">
        <f t="shared" si="3"/>
        <v xml:space="preserve">         /0</v>
      </c>
      <c r="N31" s="307">
        <v>10764</v>
      </c>
      <c r="O31" s="305">
        <v>11572</v>
      </c>
      <c r="P31" s="306"/>
      <c r="Q31" s="305"/>
      <c r="R31" s="306">
        <f t="shared" si="4"/>
        <v>22336</v>
      </c>
      <c r="S31" s="308">
        <f t="shared" si="5"/>
        <v>4.3274501890837669E-3</v>
      </c>
      <c r="T31" s="307"/>
      <c r="U31" s="305"/>
      <c r="V31" s="306"/>
      <c r="W31" s="305"/>
      <c r="X31" s="306">
        <f t="shared" si="6"/>
        <v>0</v>
      </c>
      <c r="Y31" s="304" t="str">
        <f t="shared" si="7"/>
        <v xml:space="preserve">         /0</v>
      </c>
    </row>
    <row r="32" spans="1:25" ht="19.350000000000001" customHeight="1" x14ac:dyDescent="0.25">
      <c r="A32" s="310" t="s">
        <v>182</v>
      </c>
      <c r="B32" s="307">
        <v>2963</v>
      </c>
      <c r="C32" s="305">
        <v>2917</v>
      </c>
      <c r="D32" s="306">
        <v>0</v>
      </c>
      <c r="E32" s="305">
        <v>0</v>
      </c>
      <c r="F32" s="306">
        <f t="shared" si="0"/>
        <v>5880</v>
      </c>
      <c r="G32" s="308">
        <f t="shared" si="1"/>
        <v>1.0674044101229149E-2</v>
      </c>
      <c r="H32" s="307">
        <v>3128</v>
      </c>
      <c r="I32" s="305">
        <v>2894</v>
      </c>
      <c r="J32" s="306"/>
      <c r="K32" s="305"/>
      <c r="L32" s="306">
        <f t="shared" si="2"/>
        <v>6022</v>
      </c>
      <c r="M32" s="309">
        <f t="shared" si="3"/>
        <v>-2.3580205911657215E-2</v>
      </c>
      <c r="N32" s="307">
        <v>30526</v>
      </c>
      <c r="O32" s="305">
        <v>29365</v>
      </c>
      <c r="P32" s="306"/>
      <c r="Q32" s="305"/>
      <c r="R32" s="306">
        <f t="shared" si="4"/>
        <v>59891</v>
      </c>
      <c r="S32" s="308">
        <f t="shared" si="5"/>
        <v>1.1603479552042257E-2</v>
      </c>
      <c r="T32" s="307">
        <v>18283</v>
      </c>
      <c r="U32" s="305">
        <v>18746</v>
      </c>
      <c r="V32" s="306"/>
      <c r="W32" s="305"/>
      <c r="X32" s="306">
        <f t="shared" si="6"/>
        <v>37029</v>
      </c>
      <c r="Y32" s="304">
        <f t="shared" si="7"/>
        <v>0.61740797753112431</v>
      </c>
    </row>
    <row r="33" spans="1:25" ht="19.350000000000001" customHeight="1" x14ac:dyDescent="0.25">
      <c r="A33" s="310" t="s">
        <v>189</v>
      </c>
      <c r="B33" s="307">
        <v>2027</v>
      </c>
      <c r="C33" s="305">
        <v>2037</v>
      </c>
      <c r="D33" s="306">
        <v>0</v>
      </c>
      <c r="E33" s="305">
        <v>0</v>
      </c>
      <c r="F33" s="306">
        <f t="shared" si="0"/>
        <v>4064</v>
      </c>
      <c r="G33" s="308">
        <f t="shared" si="1"/>
        <v>7.3774345624821871E-3</v>
      </c>
      <c r="H33" s="307">
        <v>2026</v>
      </c>
      <c r="I33" s="305">
        <v>1895</v>
      </c>
      <c r="J33" s="306"/>
      <c r="K33" s="305"/>
      <c r="L33" s="306">
        <f t="shared" si="2"/>
        <v>3921</v>
      </c>
      <c r="M33" s="309">
        <f t="shared" si="3"/>
        <v>3.647028819178777E-2</v>
      </c>
      <c r="N33" s="307">
        <v>19586</v>
      </c>
      <c r="O33" s="305">
        <v>19554</v>
      </c>
      <c r="P33" s="306"/>
      <c r="Q33" s="305"/>
      <c r="R33" s="306">
        <f t="shared" si="4"/>
        <v>39140</v>
      </c>
      <c r="S33" s="308">
        <f t="shared" si="5"/>
        <v>7.5831124821247597E-3</v>
      </c>
      <c r="T33" s="307">
        <v>12399</v>
      </c>
      <c r="U33" s="305">
        <v>12215</v>
      </c>
      <c r="V33" s="306"/>
      <c r="W33" s="305"/>
      <c r="X33" s="306">
        <f t="shared" si="6"/>
        <v>24614</v>
      </c>
      <c r="Y33" s="304">
        <f t="shared" si="7"/>
        <v>0.59015194604696508</v>
      </c>
    </row>
    <row r="34" spans="1:25" ht="19.350000000000001" customHeight="1" x14ac:dyDescent="0.25">
      <c r="A34" s="310" t="s">
        <v>190</v>
      </c>
      <c r="B34" s="307">
        <v>938</v>
      </c>
      <c r="C34" s="305">
        <v>948</v>
      </c>
      <c r="D34" s="306">
        <v>218</v>
      </c>
      <c r="E34" s="305">
        <v>145</v>
      </c>
      <c r="F34" s="306">
        <f t="shared" si="0"/>
        <v>2249</v>
      </c>
      <c r="G34" s="308">
        <f t="shared" si="1"/>
        <v>4.082640337357884E-3</v>
      </c>
      <c r="H34" s="307">
        <v>542</v>
      </c>
      <c r="I34" s="305">
        <v>544</v>
      </c>
      <c r="J34" s="306">
        <v>747</v>
      </c>
      <c r="K34" s="305">
        <v>666</v>
      </c>
      <c r="L34" s="306">
        <f t="shared" si="2"/>
        <v>2499</v>
      </c>
      <c r="M34" s="309">
        <f t="shared" si="3"/>
        <v>-0.10004001600640255</v>
      </c>
      <c r="N34" s="307">
        <v>7797</v>
      </c>
      <c r="O34" s="305">
        <v>7831</v>
      </c>
      <c r="P34" s="306">
        <v>6260</v>
      </c>
      <c r="Q34" s="305">
        <v>6206</v>
      </c>
      <c r="R34" s="306">
        <f t="shared" si="4"/>
        <v>28094</v>
      </c>
      <c r="S34" s="308">
        <f t="shared" si="5"/>
        <v>5.4430240693105003E-3</v>
      </c>
      <c r="T34" s="307">
        <v>6103</v>
      </c>
      <c r="U34" s="305">
        <v>6199</v>
      </c>
      <c r="V34" s="306">
        <v>8432</v>
      </c>
      <c r="W34" s="305">
        <v>8402</v>
      </c>
      <c r="X34" s="306">
        <f t="shared" si="6"/>
        <v>29136</v>
      </c>
      <c r="Y34" s="304">
        <f t="shared" si="7"/>
        <v>-3.5763316858868799E-2</v>
      </c>
    </row>
    <row r="35" spans="1:25" ht="19.350000000000001" customHeight="1" x14ac:dyDescent="0.25">
      <c r="A35" s="310" t="s">
        <v>176</v>
      </c>
      <c r="B35" s="307">
        <v>640</v>
      </c>
      <c r="C35" s="305">
        <v>685</v>
      </c>
      <c r="D35" s="306">
        <v>0</v>
      </c>
      <c r="E35" s="305">
        <v>0</v>
      </c>
      <c r="F35" s="306">
        <f t="shared" si="0"/>
        <v>1325</v>
      </c>
      <c r="G35" s="308">
        <f t="shared" si="1"/>
        <v>2.4052905500218744E-3</v>
      </c>
      <c r="H35" s="307">
        <v>2066</v>
      </c>
      <c r="I35" s="305">
        <v>2241</v>
      </c>
      <c r="J35" s="306"/>
      <c r="K35" s="305"/>
      <c r="L35" s="306">
        <f t="shared" si="2"/>
        <v>4307</v>
      </c>
      <c r="M35" s="309">
        <f t="shared" si="3"/>
        <v>-0.69236127234734157</v>
      </c>
      <c r="N35" s="307">
        <v>13851</v>
      </c>
      <c r="O35" s="305">
        <v>14151</v>
      </c>
      <c r="P35" s="306"/>
      <c r="Q35" s="305"/>
      <c r="R35" s="306">
        <f t="shared" si="4"/>
        <v>28002</v>
      </c>
      <c r="S35" s="308">
        <f t="shared" si="5"/>
        <v>5.4251996863683575E-3</v>
      </c>
      <c r="T35" s="307">
        <v>19649</v>
      </c>
      <c r="U35" s="305">
        <v>19939</v>
      </c>
      <c r="V35" s="306"/>
      <c r="W35" s="305"/>
      <c r="X35" s="306">
        <f t="shared" si="6"/>
        <v>39588</v>
      </c>
      <c r="Y35" s="304">
        <f t="shared" si="7"/>
        <v>-0.29266444377083967</v>
      </c>
    </row>
    <row r="36" spans="1:25" ht="19.350000000000001" customHeight="1" thickBot="1" x14ac:dyDescent="0.3">
      <c r="A36" s="310" t="s">
        <v>163</v>
      </c>
      <c r="B36" s="307">
        <v>43</v>
      </c>
      <c r="C36" s="305">
        <v>0</v>
      </c>
      <c r="D36" s="306">
        <v>11</v>
      </c>
      <c r="E36" s="305">
        <v>17</v>
      </c>
      <c r="F36" s="306">
        <f t="shared" si="0"/>
        <v>71</v>
      </c>
      <c r="G36" s="308">
        <f t="shared" si="1"/>
        <v>1.2888726720871932E-4</v>
      </c>
      <c r="H36" s="307">
        <v>4869</v>
      </c>
      <c r="I36" s="305">
        <v>4052</v>
      </c>
      <c r="J36" s="306">
        <v>2</v>
      </c>
      <c r="K36" s="305">
        <v>2</v>
      </c>
      <c r="L36" s="306">
        <f t="shared" si="2"/>
        <v>8925</v>
      </c>
      <c r="M36" s="309">
        <f t="shared" si="3"/>
        <v>-0.99204481792717092</v>
      </c>
      <c r="N36" s="307">
        <v>9693</v>
      </c>
      <c r="O36" s="305">
        <v>8024</v>
      </c>
      <c r="P36" s="306">
        <v>123</v>
      </c>
      <c r="Q36" s="305">
        <v>107</v>
      </c>
      <c r="R36" s="306">
        <f t="shared" si="4"/>
        <v>17947</v>
      </c>
      <c r="S36" s="308">
        <f t="shared" si="5"/>
        <v>3.4771108767678348E-3</v>
      </c>
      <c r="T36" s="307">
        <v>64028</v>
      </c>
      <c r="U36" s="305">
        <v>59078</v>
      </c>
      <c r="V36" s="306">
        <v>243</v>
      </c>
      <c r="W36" s="305">
        <v>46</v>
      </c>
      <c r="X36" s="306">
        <f t="shared" si="6"/>
        <v>123395</v>
      </c>
      <c r="Y36" s="304">
        <f t="shared" si="7"/>
        <v>-0.85455650553101825</v>
      </c>
    </row>
    <row r="37" spans="1:25" s="344" customFormat="1" ht="19.350000000000001" customHeight="1" x14ac:dyDescent="0.3">
      <c r="A37" s="353" t="s">
        <v>62</v>
      </c>
      <c r="B37" s="350">
        <f>SUM(B38:B45)</f>
        <v>49328</v>
      </c>
      <c r="C37" s="349">
        <f>SUM(C38:C45)</f>
        <v>37133</v>
      </c>
      <c r="D37" s="348">
        <f>SUM(D38:D45)</f>
        <v>62</v>
      </c>
      <c r="E37" s="349">
        <f>SUM(E38:E45)</f>
        <v>0</v>
      </c>
      <c r="F37" s="348">
        <f t="shared" si="0"/>
        <v>86523</v>
      </c>
      <c r="G37" s="351">
        <f t="shared" si="1"/>
        <v>0.15706638057323974</v>
      </c>
      <c r="H37" s="350">
        <f>SUM(H38:H45)</f>
        <v>40309</v>
      </c>
      <c r="I37" s="349">
        <f>SUM(I38:I45)</f>
        <v>28207</v>
      </c>
      <c r="J37" s="348">
        <f>SUM(J38:J45)</f>
        <v>0</v>
      </c>
      <c r="K37" s="349">
        <f>SUM(K38:K45)</f>
        <v>0</v>
      </c>
      <c r="L37" s="348">
        <f t="shared" si="2"/>
        <v>68516</v>
      </c>
      <c r="M37" s="352">
        <f t="shared" si="3"/>
        <v>0.26281452507443515</v>
      </c>
      <c r="N37" s="350">
        <f>SUM(N38:N45)</f>
        <v>406648</v>
      </c>
      <c r="O37" s="349">
        <f>SUM(O38:O45)</f>
        <v>355565</v>
      </c>
      <c r="P37" s="348">
        <f>SUM(P38:P45)</f>
        <v>217</v>
      </c>
      <c r="Q37" s="349">
        <f>SUM(Q38:Q45)</f>
        <v>23</v>
      </c>
      <c r="R37" s="348">
        <f t="shared" si="4"/>
        <v>762453</v>
      </c>
      <c r="S37" s="351">
        <f t="shared" si="5"/>
        <v>0.14772015486288884</v>
      </c>
      <c r="T37" s="350">
        <f>SUM(T38:T45)</f>
        <v>318181</v>
      </c>
      <c r="U37" s="349">
        <f>SUM(U38:U45)</f>
        <v>266588</v>
      </c>
      <c r="V37" s="348">
        <f>SUM(V38:V45)</f>
        <v>137</v>
      </c>
      <c r="W37" s="349">
        <f>SUM(W38:W45)</f>
        <v>19</v>
      </c>
      <c r="X37" s="348">
        <f t="shared" si="6"/>
        <v>584925</v>
      </c>
      <c r="Y37" s="345">
        <f t="shared" si="7"/>
        <v>0.30350557763815877</v>
      </c>
    </row>
    <row r="38" spans="1:25" ht="19.350000000000001" customHeight="1" x14ac:dyDescent="0.25">
      <c r="A38" s="310" t="s">
        <v>150</v>
      </c>
      <c r="B38" s="307">
        <v>17974</v>
      </c>
      <c r="C38" s="305">
        <v>14744</v>
      </c>
      <c r="D38" s="306">
        <v>62</v>
      </c>
      <c r="E38" s="305">
        <v>0</v>
      </c>
      <c r="F38" s="306">
        <f t="shared" si="0"/>
        <v>32780</v>
      </c>
      <c r="G38" s="308">
        <f t="shared" si="1"/>
        <v>5.9505980550729844E-2</v>
      </c>
      <c r="H38" s="307">
        <v>14782</v>
      </c>
      <c r="I38" s="305">
        <v>12680</v>
      </c>
      <c r="J38" s="306"/>
      <c r="K38" s="305"/>
      <c r="L38" s="306">
        <f t="shared" si="2"/>
        <v>27462</v>
      </c>
      <c r="M38" s="309">
        <f t="shared" si="3"/>
        <v>0.19364940645255269</v>
      </c>
      <c r="N38" s="307">
        <v>148317</v>
      </c>
      <c r="O38" s="305">
        <v>134987</v>
      </c>
      <c r="P38" s="306">
        <v>211</v>
      </c>
      <c r="Q38" s="305"/>
      <c r="R38" s="306">
        <f t="shared" si="4"/>
        <v>283515</v>
      </c>
      <c r="S38" s="308">
        <f t="shared" si="5"/>
        <v>5.4929129672192163E-2</v>
      </c>
      <c r="T38" s="307">
        <v>118772</v>
      </c>
      <c r="U38" s="305">
        <v>117883</v>
      </c>
      <c r="V38" s="306">
        <v>68</v>
      </c>
      <c r="W38" s="305"/>
      <c r="X38" s="289">
        <f t="shared" si="6"/>
        <v>236723</v>
      </c>
      <c r="Y38" s="304">
        <f t="shared" si="7"/>
        <v>0.19766562606928773</v>
      </c>
    </row>
    <row r="39" spans="1:25" ht="19.350000000000001" customHeight="1" x14ac:dyDescent="0.25">
      <c r="A39" s="310" t="s">
        <v>171</v>
      </c>
      <c r="B39" s="307">
        <v>15637</v>
      </c>
      <c r="C39" s="305">
        <v>11520</v>
      </c>
      <c r="D39" s="306">
        <v>0</v>
      </c>
      <c r="E39" s="305">
        <v>0</v>
      </c>
      <c r="F39" s="306">
        <f t="shared" si="0"/>
        <v>27157</v>
      </c>
      <c r="G39" s="308">
        <f t="shared" si="1"/>
        <v>4.929847205052381E-2</v>
      </c>
      <c r="H39" s="307">
        <v>13692</v>
      </c>
      <c r="I39" s="305">
        <v>9401</v>
      </c>
      <c r="J39" s="306"/>
      <c r="K39" s="305"/>
      <c r="L39" s="306">
        <f t="shared" si="2"/>
        <v>23093</v>
      </c>
      <c r="M39" s="309">
        <f t="shared" si="3"/>
        <v>0.17598406443511028</v>
      </c>
      <c r="N39" s="307">
        <v>127512</v>
      </c>
      <c r="O39" s="305">
        <v>114155</v>
      </c>
      <c r="P39" s="306"/>
      <c r="Q39" s="305"/>
      <c r="R39" s="306">
        <f t="shared" si="4"/>
        <v>241667</v>
      </c>
      <c r="S39" s="308">
        <f t="shared" si="5"/>
        <v>4.6821360353031277E-2</v>
      </c>
      <c r="T39" s="307">
        <v>103112</v>
      </c>
      <c r="U39" s="305">
        <v>90628</v>
      </c>
      <c r="V39" s="306"/>
      <c r="W39" s="305"/>
      <c r="X39" s="289">
        <f t="shared" si="6"/>
        <v>193740</v>
      </c>
      <c r="Y39" s="304">
        <f t="shared" si="7"/>
        <v>0.2473779291834417</v>
      </c>
    </row>
    <row r="40" spans="1:25" ht="19.350000000000001" customHeight="1" x14ac:dyDescent="0.25">
      <c r="A40" s="310" t="s">
        <v>179</v>
      </c>
      <c r="B40" s="307">
        <v>7856</v>
      </c>
      <c r="C40" s="305">
        <v>6668</v>
      </c>
      <c r="D40" s="306">
        <v>0</v>
      </c>
      <c r="E40" s="305">
        <v>0</v>
      </c>
      <c r="F40" s="306">
        <f>SUM(B40:E40)</f>
        <v>14524</v>
      </c>
      <c r="G40" s="308">
        <f>F40/$F$9</f>
        <v>2.6365615055485059E-2</v>
      </c>
      <c r="H40" s="307">
        <v>7875</v>
      </c>
      <c r="I40" s="305">
        <v>6126</v>
      </c>
      <c r="J40" s="306"/>
      <c r="K40" s="305"/>
      <c r="L40" s="306">
        <f>SUM(H40:K40)</f>
        <v>14001</v>
      </c>
      <c r="M40" s="309">
        <f>IF(ISERROR(F40/L40-1),"         /0",(F40/L40-1))</f>
        <v>3.7354474680380001E-2</v>
      </c>
      <c r="N40" s="307">
        <v>65476</v>
      </c>
      <c r="O40" s="305">
        <v>59543</v>
      </c>
      <c r="P40" s="306"/>
      <c r="Q40" s="305"/>
      <c r="R40" s="306">
        <f>SUM(N40:Q40)</f>
        <v>125019</v>
      </c>
      <c r="S40" s="308">
        <f>R40/$R$9</f>
        <v>2.422159272873672E-2</v>
      </c>
      <c r="T40" s="307">
        <v>64420</v>
      </c>
      <c r="U40" s="305">
        <v>58077</v>
      </c>
      <c r="V40" s="306"/>
      <c r="W40" s="305"/>
      <c r="X40" s="289">
        <f>SUM(T40:W40)</f>
        <v>122497</v>
      </c>
      <c r="Y40" s="304">
        <f>IF(ISERROR(R40/X40-1),"         /0",IF(R40/X40&gt;5,"  *  ",(R40/X40-1)))</f>
        <v>2.0588259304309409E-2</v>
      </c>
    </row>
    <row r="41" spans="1:25" ht="19.350000000000001" customHeight="1" x14ac:dyDescent="0.25">
      <c r="A41" s="310" t="s">
        <v>181</v>
      </c>
      <c r="B41" s="307">
        <v>5685</v>
      </c>
      <c r="C41" s="305">
        <v>4201</v>
      </c>
      <c r="D41" s="306">
        <v>0</v>
      </c>
      <c r="E41" s="305">
        <v>0</v>
      </c>
      <c r="F41" s="306">
        <f>SUM(B41:E41)</f>
        <v>9886</v>
      </c>
      <c r="G41" s="308">
        <f>F41/$F$9</f>
        <v>1.7946190473597173E-2</v>
      </c>
      <c r="H41" s="307"/>
      <c r="I41" s="305"/>
      <c r="J41" s="306"/>
      <c r="K41" s="305"/>
      <c r="L41" s="306">
        <f>SUM(H41:K41)</f>
        <v>0</v>
      </c>
      <c r="M41" s="309" t="str">
        <f>IF(ISERROR(F41/L41-1),"         /0",(F41/L41-1))</f>
        <v xml:space="preserve">         /0</v>
      </c>
      <c r="N41" s="307">
        <v>53238</v>
      </c>
      <c r="O41" s="305">
        <v>46880</v>
      </c>
      <c r="P41" s="306"/>
      <c r="Q41" s="305"/>
      <c r="R41" s="306">
        <f>SUM(N41:Q41)</f>
        <v>100118</v>
      </c>
      <c r="S41" s="308">
        <f>R41/$R$9</f>
        <v>1.9397190993494295E-2</v>
      </c>
      <c r="T41" s="307"/>
      <c r="U41" s="305"/>
      <c r="V41" s="306"/>
      <c r="W41" s="305"/>
      <c r="X41" s="289">
        <f>SUM(T41:W41)</f>
        <v>0</v>
      </c>
      <c r="Y41" s="304" t="str">
        <f>IF(ISERROR(R41/X41-1),"         /0",IF(R41/X41&gt;5,"  *  ",(R41/X41-1)))</f>
        <v xml:space="preserve">         /0</v>
      </c>
    </row>
    <row r="42" spans="1:25" ht="19.350000000000001" customHeight="1" x14ac:dyDescent="0.25">
      <c r="A42" s="310" t="s">
        <v>173</v>
      </c>
      <c r="B42" s="307">
        <v>818</v>
      </c>
      <c r="C42" s="305">
        <v>0</v>
      </c>
      <c r="D42" s="306">
        <v>0</v>
      </c>
      <c r="E42" s="305">
        <v>0</v>
      </c>
      <c r="F42" s="306">
        <f>SUM(B42:E42)</f>
        <v>818</v>
      </c>
      <c r="G42" s="308">
        <f>F42/$F$9</f>
        <v>1.4849265433342592E-3</v>
      </c>
      <c r="H42" s="307">
        <v>1386</v>
      </c>
      <c r="I42" s="305"/>
      <c r="J42" s="306"/>
      <c r="K42" s="305"/>
      <c r="L42" s="306">
        <f>SUM(H42:K42)</f>
        <v>1386</v>
      </c>
      <c r="M42" s="309">
        <f>IF(ISERROR(F42/L42-1),"         /0",(F42/L42-1))</f>
        <v>-0.40981240981240985</v>
      </c>
      <c r="N42" s="307">
        <v>4968</v>
      </c>
      <c r="O42" s="305"/>
      <c r="P42" s="306"/>
      <c r="Q42" s="305"/>
      <c r="R42" s="306">
        <f>SUM(N42:Q42)</f>
        <v>4968</v>
      </c>
      <c r="S42" s="308">
        <f>R42/$R$9</f>
        <v>9.6251667887572317E-4</v>
      </c>
      <c r="T42" s="307">
        <v>9209</v>
      </c>
      <c r="U42" s="305"/>
      <c r="V42" s="306"/>
      <c r="W42" s="305"/>
      <c r="X42" s="289">
        <f>SUM(T42:W42)</f>
        <v>9209</v>
      </c>
      <c r="Y42" s="304">
        <f>IF(ISERROR(R42/X42-1),"         /0",IF(R42/X42&gt;5,"  *  ",(R42/X42-1)))</f>
        <v>-0.4605277445976762</v>
      </c>
    </row>
    <row r="43" spans="1:25" ht="19.350000000000001" customHeight="1" x14ac:dyDescent="0.25">
      <c r="A43" s="310" t="s">
        <v>170</v>
      </c>
      <c r="B43" s="307">
        <v>654</v>
      </c>
      <c r="C43" s="305">
        <v>0</v>
      </c>
      <c r="D43" s="306">
        <v>0</v>
      </c>
      <c r="E43" s="305">
        <v>0</v>
      </c>
      <c r="F43" s="306">
        <f t="shared" ref="F43:F60" si="8">SUM(B43:E43)</f>
        <v>654</v>
      </c>
      <c r="G43" s="308">
        <f t="shared" ref="G43:G60" si="9">F43/$F$9</f>
        <v>1.1872151092183441E-3</v>
      </c>
      <c r="H43" s="307">
        <v>780</v>
      </c>
      <c r="I43" s="305"/>
      <c r="J43" s="306"/>
      <c r="K43" s="305"/>
      <c r="L43" s="306">
        <f t="shared" ref="L43:L60" si="10">SUM(H43:K43)</f>
        <v>780</v>
      </c>
      <c r="M43" s="309">
        <f t="shared" ref="M43:M60" si="11">IF(ISERROR(F43/L43-1),"         /0",(F43/L43-1))</f>
        <v>-0.16153846153846152</v>
      </c>
      <c r="N43" s="307">
        <v>3856</v>
      </c>
      <c r="O43" s="305"/>
      <c r="P43" s="306"/>
      <c r="Q43" s="305"/>
      <c r="R43" s="306">
        <f t="shared" ref="R43:R60" si="12">SUM(N43:Q43)</f>
        <v>3856</v>
      </c>
      <c r="S43" s="308">
        <f t="shared" ref="S43:S60" si="13">R43/$R$9</f>
        <v>7.4707413722721182E-4</v>
      </c>
      <c r="T43" s="307">
        <v>5457</v>
      </c>
      <c r="U43" s="305"/>
      <c r="V43" s="306"/>
      <c r="W43" s="305"/>
      <c r="X43" s="289">
        <f t="shared" ref="X43:X60" si="14">SUM(T43:W43)</f>
        <v>5457</v>
      </c>
      <c r="Y43" s="304">
        <f t="shared" ref="Y43:Y60" si="15">IF(ISERROR(R43/X43-1),"         /0",IF(R43/X43&gt;5,"  *  ",(R43/X43-1)))</f>
        <v>-0.29338464357705696</v>
      </c>
    </row>
    <row r="44" spans="1:25" ht="19.350000000000001" customHeight="1" x14ac:dyDescent="0.25">
      <c r="A44" s="310" t="s">
        <v>177</v>
      </c>
      <c r="B44" s="307">
        <v>522</v>
      </c>
      <c r="C44" s="305">
        <v>0</v>
      </c>
      <c r="D44" s="306">
        <v>0</v>
      </c>
      <c r="E44" s="305">
        <v>0</v>
      </c>
      <c r="F44" s="306">
        <f t="shared" si="8"/>
        <v>522</v>
      </c>
      <c r="G44" s="308">
        <f t="shared" si="9"/>
        <v>9.4759371102748563E-4</v>
      </c>
      <c r="H44" s="307">
        <v>147</v>
      </c>
      <c r="I44" s="305"/>
      <c r="J44" s="306"/>
      <c r="K44" s="305"/>
      <c r="L44" s="306">
        <f t="shared" si="10"/>
        <v>147</v>
      </c>
      <c r="M44" s="309">
        <f t="shared" si="11"/>
        <v>2.5510204081632653</v>
      </c>
      <c r="N44" s="307">
        <v>1705</v>
      </c>
      <c r="O44" s="305"/>
      <c r="P44" s="306"/>
      <c r="Q44" s="305"/>
      <c r="R44" s="306">
        <f t="shared" si="12"/>
        <v>1705</v>
      </c>
      <c r="S44" s="308">
        <f t="shared" si="13"/>
        <v>3.3033231430819402E-4</v>
      </c>
      <c r="T44" s="307">
        <v>1649</v>
      </c>
      <c r="U44" s="305"/>
      <c r="V44" s="306"/>
      <c r="W44" s="305"/>
      <c r="X44" s="289">
        <f t="shared" si="14"/>
        <v>1649</v>
      </c>
      <c r="Y44" s="304">
        <f t="shared" si="15"/>
        <v>3.3959975742874571E-2</v>
      </c>
    </row>
    <row r="45" spans="1:25" ht="19.350000000000001" customHeight="1" thickBot="1" x14ac:dyDescent="0.3">
      <c r="A45" s="310" t="s">
        <v>163</v>
      </c>
      <c r="B45" s="307">
        <v>182</v>
      </c>
      <c r="C45" s="305">
        <v>0</v>
      </c>
      <c r="D45" s="306">
        <v>0</v>
      </c>
      <c r="E45" s="305">
        <v>0</v>
      </c>
      <c r="F45" s="306">
        <f t="shared" si="8"/>
        <v>182</v>
      </c>
      <c r="G45" s="308">
        <f t="shared" si="9"/>
        <v>3.3038707932375939E-4</v>
      </c>
      <c r="H45" s="307">
        <v>1647</v>
      </c>
      <c r="I45" s="305">
        <v>0</v>
      </c>
      <c r="J45" s="306">
        <v>0</v>
      </c>
      <c r="K45" s="305">
        <v>0</v>
      </c>
      <c r="L45" s="306">
        <f t="shared" si="10"/>
        <v>1647</v>
      </c>
      <c r="M45" s="309">
        <f t="shared" si="11"/>
        <v>-0.88949605343047966</v>
      </c>
      <c r="N45" s="307">
        <v>1576</v>
      </c>
      <c r="O45" s="305">
        <v>0</v>
      </c>
      <c r="P45" s="306">
        <v>6</v>
      </c>
      <c r="Q45" s="305">
        <v>23</v>
      </c>
      <c r="R45" s="306">
        <f t="shared" si="12"/>
        <v>1605</v>
      </c>
      <c r="S45" s="308">
        <f t="shared" si="13"/>
        <v>3.1095798502325599E-4</v>
      </c>
      <c r="T45" s="307">
        <v>15562</v>
      </c>
      <c r="U45" s="305">
        <v>0</v>
      </c>
      <c r="V45" s="306">
        <v>69</v>
      </c>
      <c r="W45" s="305">
        <v>19</v>
      </c>
      <c r="X45" s="289">
        <f t="shared" si="14"/>
        <v>15650</v>
      </c>
      <c r="Y45" s="304">
        <f t="shared" si="15"/>
        <v>-0.89744408945686904</v>
      </c>
    </row>
    <row r="46" spans="1:25" s="344" customFormat="1" ht="19.350000000000001" customHeight="1" x14ac:dyDescent="0.3">
      <c r="A46" s="353" t="s">
        <v>61</v>
      </c>
      <c r="B46" s="350">
        <f>SUM(B47:B52)</f>
        <v>64665</v>
      </c>
      <c r="C46" s="349">
        <f>SUM(C47:C52)</f>
        <v>60391</v>
      </c>
      <c r="D46" s="348">
        <f>SUM(D47:D52)</f>
        <v>656</v>
      </c>
      <c r="E46" s="349">
        <f>SUM(E47:E52)</f>
        <v>633</v>
      </c>
      <c r="F46" s="348">
        <f t="shared" si="8"/>
        <v>126345</v>
      </c>
      <c r="G46" s="351">
        <f t="shared" si="9"/>
        <v>0.22935579965472735</v>
      </c>
      <c r="H46" s="350">
        <f>SUM(H47:H52)</f>
        <v>49161</v>
      </c>
      <c r="I46" s="349">
        <f>SUM(I47:I52)</f>
        <v>46071</v>
      </c>
      <c r="J46" s="348">
        <f>SUM(J47:J52)</f>
        <v>957</v>
      </c>
      <c r="K46" s="349">
        <f>SUM(K47:K52)</f>
        <v>910</v>
      </c>
      <c r="L46" s="348">
        <f t="shared" si="10"/>
        <v>97099</v>
      </c>
      <c r="M46" s="352">
        <f t="shared" si="11"/>
        <v>0.30119774662972842</v>
      </c>
      <c r="N46" s="350">
        <f>SUM(N47:N52)</f>
        <v>579084</v>
      </c>
      <c r="O46" s="349">
        <f>SUM(O47:O52)</f>
        <v>524466</v>
      </c>
      <c r="P46" s="348">
        <f>SUM(P47:P52)</f>
        <v>11343</v>
      </c>
      <c r="Q46" s="349">
        <f>SUM(Q47:Q52)</f>
        <v>10885</v>
      </c>
      <c r="R46" s="348">
        <f t="shared" si="12"/>
        <v>1125778</v>
      </c>
      <c r="S46" s="351">
        <f t="shared" si="13"/>
        <v>0.21811193673739007</v>
      </c>
      <c r="T46" s="350">
        <f>SUM(T47:T52)</f>
        <v>452737</v>
      </c>
      <c r="U46" s="349">
        <f>SUM(U47:U52)</f>
        <v>427220</v>
      </c>
      <c r="V46" s="348">
        <f>SUM(V47:V52)</f>
        <v>12954</v>
      </c>
      <c r="W46" s="349">
        <f>SUM(W47:W52)</f>
        <v>13667</v>
      </c>
      <c r="X46" s="348">
        <f t="shared" si="14"/>
        <v>906578</v>
      </c>
      <c r="Y46" s="345">
        <f t="shared" si="15"/>
        <v>0.24178835136083165</v>
      </c>
    </row>
    <row r="47" spans="1:25" s="280" customFormat="1" ht="19.350000000000001" customHeight="1" x14ac:dyDescent="0.25">
      <c r="A47" s="295" t="s">
        <v>152</v>
      </c>
      <c r="B47" s="293">
        <v>34823</v>
      </c>
      <c r="C47" s="290">
        <v>32942</v>
      </c>
      <c r="D47" s="289">
        <v>102</v>
      </c>
      <c r="E47" s="290">
        <v>102</v>
      </c>
      <c r="F47" s="289">
        <f t="shared" si="8"/>
        <v>67969</v>
      </c>
      <c r="G47" s="292">
        <f t="shared" si="9"/>
        <v>0.12338505161844286</v>
      </c>
      <c r="H47" s="293">
        <v>16693</v>
      </c>
      <c r="I47" s="290">
        <v>14313</v>
      </c>
      <c r="J47" s="289"/>
      <c r="K47" s="290"/>
      <c r="L47" s="289">
        <f t="shared" si="10"/>
        <v>31006</v>
      </c>
      <c r="M47" s="294">
        <f t="shared" si="11"/>
        <v>1.1921241050119331</v>
      </c>
      <c r="N47" s="293">
        <v>291317</v>
      </c>
      <c r="O47" s="290">
        <v>241883</v>
      </c>
      <c r="P47" s="289">
        <v>3375</v>
      </c>
      <c r="Q47" s="290">
        <v>3309</v>
      </c>
      <c r="R47" s="289">
        <f t="shared" si="12"/>
        <v>539884</v>
      </c>
      <c r="S47" s="292">
        <f t="shared" si="13"/>
        <v>0.10459890391669503</v>
      </c>
      <c r="T47" s="291">
        <v>153846</v>
      </c>
      <c r="U47" s="290">
        <v>137550</v>
      </c>
      <c r="V47" s="289">
        <v>1370</v>
      </c>
      <c r="W47" s="290">
        <v>1691</v>
      </c>
      <c r="X47" s="289">
        <f t="shared" si="14"/>
        <v>294457</v>
      </c>
      <c r="Y47" s="288">
        <f t="shared" si="15"/>
        <v>0.83349011910058168</v>
      </c>
    </row>
    <row r="48" spans="1:25" s="280" customFormat="1" ht="19.350000000000001" customHeight="1" x14ac:dyDescent="0.25">
      <c r="A48" s="295" t="s">
        <v>150</v>
      </c>
      <c r="B48" s="293">
        <v>19039</v>
      </c>
      <c r="C48" s="290">
        <v>17187</v>
      </c>
      <c r="D48" s="289">
        <v>3</v>
      </c>
      <c r="E48" s="290">
        <v>0</v>
      </c>
      <c r="F48" s="289">
        <f>SUM(B48:E48)</f>
        <v>36229</v>
      </c>
      <c r="G48" s="292">
        <f>F48/$F$9</f>
        <v>6.5766997235277347E-2</v>
      </c>
      <c r="H48" s="293">
        <v>14395</v>
      </c>
      <c r="I48" s="290">
        <v>14869</v>
      </c>
      <c r="J48" s="289">
        <v>391</v>
      </c>
      <c r="K48" s="290">
        <v>375</v>
      </c>
      <c r="L48" s="289">
        <f>SUM(H48:K48)</f>
        <v>30030</v>
      </c>
      <c r="M48" s="294">
        <f>IF(ISERROR(F48/L48-1),"         /0",(F48/L48-1))</f>
        <v>0.20642690642690642</v>
      </c>
      <c r="N48" s="293">
        <v>162069</v>
      </c>
      <c r="O48" s="290">
        <v>155529</v>
      </c>
      <c r="P48" s="289">
        <v>3333</v>
      </c>
      <c r="Q48" s="290">
        <v>3149</v>
      </c>
      <c r="R48" s="289">
        <f>SUM(N48:Q48)</f>
        <v>324080</v>
      </c>
      <c r="S48" s="292">
        <f>R48/$R$9</f>
        <v>6.2788326346627288E-2</v>
      </c>
      <c r="T48" s="291">
        <v>93053</v>
      </c>
      <c r="U48" s="290">
        <v>101137</v>
      </c>
      <c r="V48" s="289">
        <v>5282</v>
      </c>
      <c r="W48" s="290">
        <v>5377</v>
      </c>
      <c r="X48" s="289">
        <f>SUM(T48:W48)</f>
        <v>204849</v>
      </c>
      <c r="Y48" s="288">
        <f>IF(ISERROR(R48/X48-1),"         /0",IF(R48/X48&gt;5,"  *  ",(R48/X48-1)))</f>
        <v>0.58204335876670132</v>
      </c>
    </row>
    <row r="49" spans="1:25" s="280" customFormat="1" ht="19.350000000000001" customHeight="1" x14ac:dyDescent="0.25">
      <c r="A49" s="295" t="s">
        <v>180</v>
      </c>
      <c r="B49" s="293">
        <v>4860</v>
      </c>
      <c r="C49" s="290">
        <v>4852</v>
      </c>
      <c r="D49" s="289">
        <v>516</v>
      </c>
      <c r="E49" s="290">
        <v>507</v>
      </c>
      <c r="F49" s="289">
        <f>SUM(B49:E49)</f>
        <v>10735</v>
      </c>
      <c r="G49" s="292">
        <f>F49/$F$9</f>
        <v>1.948739173923383E-2</v>
      </c>
      <c r="H49" s="293">
        <v>3577</v>
      </c>
      <c r="I49" s="290">
        <v>3535</v>
      </c>
      <c r="J49" s="289">
        <v>497</v>
      </c>
      <c r="K49" s="290">
        <v>469</v>
      </c>
      <c r="L49" s="289">
        <f>SUM(H49:K49)</f>
        <v>8078</v>
      </c>
      <c r="M49" s="294">
        <f>IF(ISERROR(F49/L49-1),"         /0",(F49/L49-1))</f>
        <v>0.32891804902203514</v>
      </c>
      <c r="N49" s="293">
        <v>42836</v>
      </c>
      <c r="O49" s="290">
        <v>44284</v>
      </c>
      <c r="P49" s="289">
        <v>4031</v>
      </c>
      <c r="Q49" s="290">
        <v>3899</v>
      </c>
      <c r="R49" s="289">
        <f>SUM(N49:Q49)</f>
        <v>95050</v>
      </c>
      <c r="S49" s="292">
        <f>R49/$R$9</f>
        <v>1.8415299985333634E-2</v>
      </c>
      <c r="T49" s="291">
        <v>25279</v>
      </c>
      <c r="U49" s="290">
        <v>24464</v>
      </c>
      <c r="V49" s="289">
        <v>5293</v>
      </c>
      <c r="W49" s="290">
        <v>5353</v>
      </c>
      <c r="X49" s="289">
        <f>SUM(T49:W49)</f>
        <v>60389</v>
      </c>
      <c r="Y49" s="288">
        <f>IF(ISERROR(R49/X49-1),"         /0",IF(R49/X49&gt;5,"  *  ",(R49/X49-1)))</f>
        <v>0.5739621454238355</v>
      </c>
    </row>
    <row r="50" spans="1:25" s="280" customFormat="1" ht="19.350000000000001" customHeight="1" x14ac:dyDescent="0.25">
      <c r="A50" s="295" t="s">
        <v>185</v>
      </c>
      <c r="B50" s="293">
        <v>2964</v>
      </c>
      <c r="C50" s="290">
        <v>3404</v>
      </c>
      <c r="D50" s="289">
        <v>0</v>
      </c>
      <c r="E50" s="290">
        <v>0</v>
      </c>
      <c r="F50" s="289">
        <f t="shared" si="8"/>
        <v>6368</v>
      </c>
      <c r="G50" s="292">
        <f t="shared" si="9"/>
        <v>1.1559917149086262E-2</v>
      </c>
      <c r="H50" s="293">
        <v>2278</v>
      </c>
      <c r="I50" s="290">
        <v>2857</v>
      </c>
      <c r="J50" s="289"/>
      <c r="K50" s="290"/>
      <c r="L50" s="289">
        <f t="shared" si="10"/>
        <v>5135</v>
      </c>
      <c r="M50" s="294">
        <f t="shared" si="11"/>
        <v>0.24011684518013632</v>
      </c>
      <c r="N50" s="293">
        <v>23456</v>
      </c>
      <c r="O50" s="290">
        <v>27368</v>
      </c>
      <c r="P50" s="289"/>
      <c r="Q50" s="290"/>
      <c r="R50" s="289">
        <f t="shared" si="12"/>
        <v>50824</v>
      </c>
      <c r="S50" s="292">
        <f t="shared" si="13"/>
        <v>9.8468091157769225E-3</v>
      </c>
      <c r="T50" s="291">
        <v>6189</v>
      </c>
      <c r="U50" s="290">
        <v>7041</v>
      </c>
      <c r="V50" s="289"/>
      <c r="W50" s="290"/>
      <c r="X50" s="289">
        <f t="shared" si="14"/>
        <v>13230</v>
      </c>
      <c r="Y50" s="288">
        <f t="shared" si="15"/>
        <v>2.8415721844293271</v>
      </c>
    </row>
    <row r="51" spans="1:25" s="280" customFormat="1" ht="19.350000000000001" customHeight="1" x14ac:dyDescent="0.25">
      <c r="A51" s="295" t="s">
        <v>176</v>
      </c>
      <c r="B51" s="293">
        <v>2826</v>
      </c>
      <c r="C51" s="290">
        <v>1995</v>
      </c>
      <c r="D51" s="289">
        <v>0</v>
      </c>
      <c r="E51" s="290">
        <v>0</v>
      </c>
      <c r="F51" s="289">
        <f t="shared" si="8"/>
        <v>4821</v>
      </c>
      <c r="G51" s="292">
        <f t="shared" si="9"/>
        <v>8.7516269748343072E-3</v>
      </c>
      <c r="H51" s="293">
        <v>10336</v>
      </c>
      <c r="I51" s="290">
        <v>9569</v>
      </c>
      <c r="J51" s="289"/>
      <c r="K51" s="290"/>
      <c r="L51" s="289">
        <f t="shared" si="10"/>
        <v>19905</v>
      </c>
      <c r="M51" s="294">
        <f t="shared" si="11"/>
        <v>-0.75779954785229842</v>
      </c>
      <c r="N51" s="293">
        <v>56637</v>
      </c>
      <c r="O51" s="290">
        <v>54627</v>
      </c>
      <c r="P51" s="289"/>
      <c r="Q51" s="290"/>
      <c r="R51" s="289">
        <f t="shared" si="12"/>
        <v>111264</v>
      </c>
      <c r="S51" s="292">
        <f t="shared" si="13"/>
        <v>2.1556653735593491E-2</v>
      </c>
      <c r="T51" s="291">
        <v>108672</v>
      </c>
      <c r="U51" s="290">
        <v>100122</v>
      </c>
      <c r="V51" s="289"/>
      <c r="W51" s="290"/>
      <c r="X51" s="289">
        <f t="shared" si="14"/>
        <v>208794</v>
      </c>
      <c r="Y51" s="288">
        <f t="shared" si="15"/>
        <v>-0.46711112388287024</v>
      </c>
    </row>
    <row r="52" spans="1:25" s="280" customFormat="1" ht="19.350000000000001" customHeight="1" thickBot="1" x14ac:dyDescent="0.3">
      <c r="A52" s="295" t="s">
        <v>163</v>
      </c>
      <c r="B52" s="293">
        <v>153</v>
      </c>
      <c r="C52" s="290">
        <v>11</v>
      </c>
      <c r="D52" s="289">
        <v>35</v>
      </c>
      <c r="E52" s="290">
        <v>24</v>
      </c>
      <c r="F52" s="289">
        <f t="shared" si="8"/>
        <v>223</v>
      </c>
      <c r="G52" s="292">
        <f t="shared" si="9"/>
        <v>4.0481493785273815E-4</v>
      </c>
      <c r="H52" s="293">
        <v>1882</v>
      </c>
      <c r="I52" s="290">
        <v>928</v>
      </c>
      <c r="J52" s="289">
        <v>69</v>
      </c>
      <c r="K52" s="290">
        <v>66</v>
      </c>
      <c r="L52" s="289">
        <f t="shared" si="10"/>
        <v>2945</v>
      </c>
      <c r="M52" s="294">
        <f t="shared" si="11"/>
        <v>-0.92427843803056031</v>
      </c>
      <c r="N52" s="293">
        <v>2769</v>
      </c>
      <c r="O52" s="290">
        <v>775</v>
      </c>
      <c r="P52" s="289">
        <v>604</v>
      </c>
      <c r="Q52" s="290">
        <v>528</v>
      </c>
      <c r="R52" s="289">
        <f t="shared" si="12"/>
        <v>4676</v>
      </c>
      <c r="S52" s="292">
        <f t="shared" si="13"/>
        <v>9.0594363736370401E-4</v>
      </c>
      <c r="T52" s="291">
        <v>65698</v>
      </c>
      <c r="U52" s="290">
        <v>56906</v>
      </c>
      <c r="V52" s="289">
        <v>1009</v>
      </c>
      <c r="W52" s="290">
        <v>1246</v>
      </c>
      <c r="X52" s="289">
        <f t="shared" si="14"/>
        <v>124859</v>
      </c>
      <c r="Y52" s="288">
        <f t="shared" si="15"/>
        <v>-0.9625497561249089</v>
      </c>
    </row>
    <row r="53" spans="1:25" s="344" customFormat="1" ht="19.350000000000001" customHeight="1" x14ac:dyDescent="0.3">
      <c r="A53" s="353" t="s">
        <v>60</v>
      </c>
      <c r="B53" s="350">
        <f>SUM(B54:B59)</f>
        <v>4397</v>
      </c>
      <c r="C53" s="349">
        <f>SUM(C54:C59)</f>
        <v>4430</v>
      </c>
      <c r="D53" s="348">
        <f>SUM(D54:D59)</f>
        <v>41</v>
      </c>
      <c r="E53" s="349">
        <f>SUM(E54:E59)</f>
        <v>91</v>
      </c>
      <c r="F53" s="348">
        <f t="shared" si="8"/>
        <v>8959</v>
      </c>
      <c r="G53" s="351">
        <f t="shared" si="9"/>
        <v>1.6263394745393189E-2</v>
      </c>
      <c r="H53" s="350">
        <f>SUM(H54:H59)</f>
        <v>4245</v>
      </c>
      <c r="I53" s="349">
        <f>SUM(I54:I59)</f>
        <v>3707</v>
      </c>
      <c r="J53" s="348">
        <f>SUM(J54:J59)</f>
        <v>163</v>
      </c>
      <c r="K53" s="349">
        <f>SUM(K54:K59)</f>
        <v>169</v>
      </c>
      <c r="L53" s="348">
        <f t="shared" si="10"/>
        <v>8284</v>
      </c>
      <c r="M53" s="352">
        <f t="shared" si="11"/>
        <v>8.1482375663930462E-2</v>
      </c>
      <c r="N53" s="350">
        <f>SUM(N54:N59)</f>
        <v>48381</v>
      </c>
      <c r="O53" s="349">
        <f>SUM(O54:O59)</f>
        <v>48117</v>
      </c>
      <c r="P53" s="348">
        <f>SUM(P54:P59)</f>
        <v>810</v>
      </c>
      <c r="Q53" s="349">
        <f>SUM(Q54:Q59)</f>
        <v>1023</v>
      </c>
      <c r="R53" s="348">
        <f t="shared" si="12"/>
        <v>98331</v>
      </c>
      <c r="S53" s="351">
        <f t="shared" si="13"/>
        <v>1.9050971729172451E-2</v>
      </c>
      <c r="T53" s="350">
        <f>SUM(T54:T59)</f>
        <v>44556</v>
      </c>
      <c r="U53" s="349">
        <f>SUM(U54:U59)</f>
        <v>42660</v>
      </c>
      <c r="V53" s="348">
        <f>SUM(V54:V59)</f>
        <v>2353</v>
      </c>
      <c r="W53" s="349">
        <f>SUM(W54:W59)</f>
        <v>3219</v>
      </c>
      <c r="X53" s="348">
        <f t="shared" si="14"/>
        <v>92788</v>
      </c>
      <c r="Y53" s="345">
        <f t="shared" si="15"/>
        <v>5.9738328232098903E-2</v>
      </c>
    </row>
    <row r="54" spans="1:25" ht="19.350000000000001" customHeight="1" x14ac:dyDescent="0.25">
      <c r="A54" s="295" t="s">
        <v>150</v>
      </c>
      <c r="B54" s="293">
        <v>3096</v>
      </c>
      <c r="C54" s="290">
        <v>3172</v>
      </c>
      <c r="D54" s="289">
        <v>41</v>
      </c>
      <c r="E54" s="290">
        <v>87</v>
      </c>
      <c r="F54" s="289">
        <f t="shared" si="8"/>
        <v>6396</v>
      </c>
      <c r="G54" s="292">
        <f t="shared" si="9"/>
        <v>1.1610745930520687E-2</v>
      </c>
      <c r="H54" s="293">
        <v>2353</v>
      </c>
      <c r="I54" s="290">
        <v>2548</v>
      </c>
      <c r="J54" s="289"/>
      <c r="K54" s="290"/>
      <c r="L54" s="289">
        <f t="shared" si="10"/>
        <v>4901</v>
      </c>
      <c r="M54" s="294">
        <f t="shared" si="11"/>
        <v>0.30503978779840857</v>
      </c>
      <c r="N54" s="293">
        <v>28192</v>
      </c>
      <c r="O54" s="290">
        <v>28406</v>
      </c>
      <c r="P54" s="289">
        <v>420</v>
      </c>
      <c r="Q54" s="290">
        <v>524</v>
      </c>
      <c r="R54" s="289">
        <f t="shared" si="12"/>
        <v>57542</v>
      </c>
      <c r="S54" s="292">
        <f t="shared" si="13"/>
        <v>1.1148376557139062E-2</v>
      </c>
      <c r="T54" s="291">
        <v>20927</v>
      </c>
      <c r="U54" s="290">
        <v>21988</v>
      </c>
      <c r="V54" s="289">
        <v>732</v>
      </c>
      <c r="W54" s="290">
        <v>1215</v>
      </c>
      <c r="X54" s="289">
        <f t="shared" si="14"/>
        <v>44862</v>
      </c>
      <c r="Y54" s="288">
        <f t="shared" si="15"/>
        <v>0.28264455441130587</v>
      </c>
    </row>
    <row r="55" spans="1:25" ht="19.350000000000001" customHeight="1" x14ac:dyDescent="0.25">
      <c r="A55" s="295" t="s">
        <v>191</v>
      </c>
      <c r="B55" s="293">
        <v>395</v>
      </c>
      <c r="C55" s="290">
        <v>233</v>
      </c>
      <c r="D55" s="289">
        <v>0</v>
      </c>
      <c r="E55" s="290">
        <v>0</v>
      </c>
      <c r="F55" s="289">
        <f t="shared" si="8"/>
        <v>628</v>
      </c>
      <c r="G55" s="292">
        <f t="shared" si="9"/>
        <v>1.1400169550292356E-3</v>
      </c>
      <c r="H55" s="293">
        <v>487</v>
      </c>
      <c r="I55" s="290">
        <v>272</v>
      </c>
      <c r="J55" s="289">
        <v>0</v>
      </c>
      <c r="K55" s="290">
        <v>0</v>
      </c>
      <c r="L55" s="289">
        <f t="shared" si="10"/>
        <v>759</v>
      </c>
      <c r="M55" s="294">
        <f t="shared" si="11"/>
        <v>-0.17259552042160742</v>
      </c>
      <c r="N55" s="293">
        <v>3969</v>
      </c>
      <c r="O55" s="290">
        <v>4326</v>
      </c>
      <c r="P55" s="289">
        <v>0</v>
      </c>
      <c r="Q55" s="290">
        <v>0</v>
      </c>
      <c r="R55" s="289">
        <f t="shared" si="12"/>
        <v>8295</v>
      </c>
      <c r="S55" s="292">
        <f t="shared" si="13"/>
        <v>1.6071006141856127E-3</v>
      </c>
      <c r="T55" s="291">
        <v>4400</v>
      </c>
      <c r="U55" s="290">
        <v>4788</v>
      </c>
      <c r="V55" s="289">
        <v>0</v>
      </c>
      <c r="W55" s="290">
        <v>0</v>
      </c>
      <c r="X55" s="289">
        <f t="shared" si="14"/>
        <v>9188</v>
      </c>
      <c r="Y55" s="288">
        <f t="shared" si="15"/>
        <v>-9.7191989551589031E-2</v>
      </c>
    </row>
    <row r="56" spans="1:25" ht="19.350000000000001" customHeight="1" x14ac:dyDescent="0.25">
      <c r="A56" s="295" t="s">
        <v>192</v>
      </c>
      <c r="B56" s="293">
        <v>137</v>
      </c>
      <c r="C56" s="290">
        <v>475</v>
      </c>
      <c r="D56" s="289">
        <v>0</v>
      </c>
      <c r="E56" s="290">
        <v>0</v>
      </c>
      <c r="F56" s="289">
        <f t="shared" si="8"/>
        <v>612</v>
      </c>
      <c r="G56" s="292">
        <f t="shared" si="9"/>
        <v>1.1109719370667073E-3</v>
      </c>
      <c r="H56" s="293"/>
      <c r="I56" s="290"/>
      <c r="J56" s="289"/>
      <c r="K56" s="290"/>
      <c r="L56" s="289">
        <f t="shared" si="10"/>
        <v>0</v>
      </c>
      <c r="M56" s="294" t="str">
        <f t="shared" si="11"/>
        <v xml:space="preserve">         /0</v>
      </c>
      <c r="N56" s="293">
        <v>2589</v>
      </c>
      <c r="O56" s="290">
        <v>3347</v>
      </c>
      <c r="P56" s="289"/>
      <c r="Q56" s="290"/>
      <c r="R56" s="289">
        <f t="shared" si="12"/>
        <v>5936</v>
      </c>
      <c r="S56" s="292">
        <f t="shared" si="13"/>
        <v>1.1500601863539237E-3</v>
      </c>
      <c r="T56" s="291"/>
      <c r="U56" s="290"/>
      <c r="V56" s="289"/>
      <c r="W56" s="290"/>
      <c r="X56" s="289">
        <f t="shared" si="14"/>
        <v>0</v>
      </c>
      <c r="Y56" s="288" t="str">
        <f t="shared" si="15"/>
        <v xml:space="preserve">         /0</v>
      </c>
    </row>
    <row r="57" spans="1:25" ht="19.350000000000001" customHeight="1" x14ac:dyDescent="0.25">
      <c r="A57" s="295" t="s">
        <v>193</v>
      </c>
      <c r="B57" s="293">
        <v>263</v>
      </c>
      <c r="C57" s="290">
        <v>229</v>
      </c>
      <c r="D57" s="289">
        <v>0</v>
      </c>
      <c r="E57" s="290">
        <v>0</v>
      </c>
      <c r="F57" s="289">
        <f>SUM(B57:E57)</f>
        <v>492</v>
      </c>
      <c r="G57" s="292">
        <f>F57/$F$9</f>
        <v>8.9313430234774511E-4</v>
      </c>
      <c r="H57" s="293"/>
      <c r="I57" s="290"/>
      <c r="J57" s="289">
        <v>158</v>
      </c>
      <c r="K57" s="290">
        <v>160</v>
      </c>
      <c r="L57" s="289">
        <f>SUM(H57:K57)</f>
        <v>318</v>
      </c>
      <c r="M57" s="294">
        <f>IF(ISERROR(F57/L57-1),"         /0",(F57/L57-1))</f>
        <v>0.54716981132075482</v>
      </c>
      <c r="N57" s="293">
        <v>1944</v>
      </c>
      <c r="O57" s="290">
        <v>1846</v>
      </c>
      <c r="P57" s="289">
        <v>234</v>
      </c>
      <c r="Q57" s="290">
        <v>192</v>
      </c>
      <c r="R57" s="289">
        <f>SUM(N57:Q57)</f>
        <v>4216</v>
      </c>
      <c r="S57" s="292">
        <f>R57/$R$9</f>
        <v>8.168217226529889E-4</v>
      </c>
      <c r="T57" s="291"/>
      <c r="U57" s="290"/>
      <c r="V57" s="289">
        <v>1311</v>
      </c>
      <c r="W57" s="290">
        <v>1408</v>
      </c>
      <c r="X57" s="289">
        <f>SUM(T57:W57)</f>
        <v>2719</v>
      </c>
      <c r="Y57" s="288">
        <f>IF(ISERROR(R57/X57-1),"         /0",IF(R57/X57&gt;5,"  *  ",(R57/X57-1)))</f>
        <v>0.55057006252298635</v>
      </c>
    </row>
    <row r="58" spans="1:25" ht="19.350000000000001" customHeight="1" x14ac:dyDescent="0.25">
      <c r="A58" s="295" t="s">
        <v>152</v>
      </c>
      <c r="B58" s="293">
        <v>194</v>
      </c>
      <c r="C58" s="290">
        <v>177</v>
      </c>
      <c r="D58" s="289">
        <v>0</v>
      </c>
      <c r="E58" s="290">
        <v>0</v>
      </c>
      <c r="F58" s="289">
        <f t="shared" si="8"/>
        <v>371</v>
      </c>
      <c r="G58" s="292">
        <f t="shared" si="9"/>
        <v>6.7348135400612484E-4</v>
      </c>
      <c r="H58" s="293"/>
      <c r="I58" s="290"/>
      <c r="J58" s="289"/>
      <c r="K58" s="290"/>
      <c r="L58" s="289">
        <f t="shared" si="10"/>
        <v>0</v>
      </c>
      <c r="M58" s="294" t="str">
        <f t="shared" si="11"/>
        <v xml:space="preserve">         /0</v>
      </c>
      <c r="N58" s="293">
        <v>2490</v>
      </c>
      <c r="O58" s="290">
        <v>2222</v>
      </c>
      <c r="P58" s="289"/>
      <c r="Q58" s="290"/>
      <c r="R58" s="289">
        <f t="shared" si="12"/>
        <v>4712</v>
      </c>
      <c r="S58" s="292">
        <f t="shared" si="13"/>
        <v>9.1291839590628169E-4</v>
      </c>
      <c r="T58" s="291"/>
      <c r="U58" s="290"/>
      <c r="V58" s="289">
        <v>191</v>
      </c>
      <c r="W58" s="290">
        <v>353</v>
      </c>
      <c r="X58" s="289">
        <f t="shared" si="14"/>
        <v>544</v>
      </c>
      <c r="Y58" s="288" t="str">
        <f t="shared" si="15"/>
        <v xml:space="preserve">  *  </v>
      </c>
    </row>
    <row r="59" spans="1:25" ht="19.350000000000001" customHeight="1" thickBot="1" x14ac:dyDescent="0.3">
      <c r="A59" s="295" t="s">
        <v>163</v>
      </c>
      <c r="B59" s="293">
        <v>312</v>
      </c>
      <c r="C59" s="290">
        <v>144</v>
      </c>
      <c r="D59" s="289">
        <v>0</v>
      </c>
      <c r="E59" s="290">
        <v>4</v>
      </c>
      <c r="F59" s="289">
        <f t="shared" si="8"/>
        <v>460</v>
      </c>
      <c r="G59" s="292">
        <f t="shared" si="9"/>
        <v>8.3504426642268855E-4</v>
      </c>
      <c r="H59" s="293">
        <v>1405</v>
      </c>
      <c r="I59" s="290">
        <v>887</v>
      </c>
      <c r="J59" s="289">
        <v>5</v>
      </c>
      <c r="K59" s="290">
        <v>9</v>
      </c>
      <c r="L59" s="289">
        <f t="shared" si="10"/>
        <v>2306</v>
      </c>
      <c r="M59" s="294">
        <f t="shared" si="11"/>
        <v>-0.80052038161318295</v>
      </c>
      <c r="N59" s="293">
        <v>9197</v>
      </c>
      <c r="O59" s="290">
        <v>7970</v>
      </c>
      <c r="P59" s="289">
        <v>156</v>
      </c>
      <c r="Q59" s="290">
        <v>307</v>
      </c>
      <c r="R59" s="289">
        <f t="shared" si="12"/>
        <v>17630</v>
      </c>
      <c r="S59" s="292">
        <f t="shared" si="13"/>
        <v>3.4156942529345812E-3</v>
      </c>
      <c r="T59" s="291">
        <v>19229</v>
      </c>
      <c r="U59" s="290">
        <v>15884</v>
      </c>
      <c r="V59" s="289">
        <v>119</v>
      </c>
      <c r="W59" s="290">
        <v>243</v>
      </c>
      <c r="X59" s="289">
        <f t="shared" si="14"/>
        <v>35475</v>
      </c>
      <c r="Y59" s="288">
        <f t="shared" si="15"/>
        <v>-0.50303030303030305</v>
      </c>
    </row>
    <row r="60" spans="1:25" s="280" customFormat="1" ht="19.350000000000001" customHeight="1" thickBot="1" x14ac:dyDescent="0.35">
      <c r="A60" s="340" t="s">
        <v>59</v>
      </c>
      <c r="B60" s="337">
        <v>1053</v>
      </c>
      <c r="C60" s="336">
        <v>263</v>
      </c>
      <c r="D60" s="335">
        <v>0</v>
      </c>
      <c r="E60" s="336">
        <v>0</v>
      </c>
      <c r="F60" s="335">
        <f t="shared" si="8"/>
        <v>1316</v>
      </c>
      <c r="G60" s="338">
        <f t="shared" si="9"/>
        <v>2.3889527274179524E-3</v>
      </c>
      <c r="H60" s="337">
        <v>1086</v>
      </c>
      <c r="I60" s="336">
        <v>270</v>
      </c>
      <c r="J60" s="335">
        <v>0</v>
      </c>
      <c r="K60" s="336">
        <v>0</v>
      </c>
      <c r="L60" s="335">
        <f t="shared" si="10"/>
        <v>1356</v>
      </c>
      <c r="M60" s="339">
        <f t="shared" si="11"/>
        <v>-2.9498525073746285E-2</v>
      </c>
      <c r="N60" s="337">
        <v>9061</v>
      </c>
      <c r="O60" s="336">
        <v>2216</v>
      </c>
      <c r="P60" s="335">
        <v>1856</v>
      </c>
      <c r="Q60" s="336">
        <v>1872</v>
      </c>
      <c r="R60" s="335">
        <f t="shared" si="12"/>
        <v>15005</v>
      </c>
      <c r="S60" s="338">
        <f t="shared" si="13"/>
        <v>2.9071181092049569E-3</v>
      </c>
      <c r="T60" s="337">
        <v>10698</v>
      </c>
      <c r="U60" s="336">
        <v>2970</v>
      </c>
      <c r="V60" s="335">
        <v>12</v>
      </c>
      <c r="W60" s="336">
        <v>12</v>
      </c>
      <c r="X60" s="335">
        <f t="shared" si="14"/>
        <v>13692</v>
      </c>
      <c r="Y60" s="332">
        <f t="shared" si="15"/>
        <v>9.5895413380076011E-2</v>
      </c>
    </row>
    <row r="61" spans="1:25" ht="15" thickTop="1" x14ac:dyDescent="0.3">
      <c r="A61" s="147" t="s">
        <v>44</v>
      </c>
    </row>
    <row r="62" spans="1:25" ht="14.25" x14ac:dyDescent="0.3">
      <c r="A62" s="147" t="s">
        <v>70</v>
      </c>
    </row>
  </sheetData>
  <mergeCells count="26">
    <mergeCell ref="N5:Y5"/>
    <mergeCell ref="F7:F8"/>
    <mergeCell ref="H6:L6"/>
    <mergeCell ref="R7:R8"/>
    <mergeCell ref="X7:X8"/>
    <mergeCell ref="T7:U7"/>
    <mergeCell ref="X1:Y1"/>
    <mergeCell ref="A3:Y3"/>
    <mergeCell ref="A5:A8"/>
    <mergeCell ref="G6:G8"/>
    <mergeCell ref="B6:F6"/>
    <mergeCell ref="Y6:Y8"/>
    <mergeCell ref="D7:E7"/>
    <mergeCell ref="B7:C7"/>
    <mergeCell ref="V7:W7"/>
    <mergeCell ref="A4:Y4"/>
    <mergeCell ref="N6:R6"/>
    <mergeCell ref="T6:X6"/>
    <mergeCell ref="M6:M8"/>
    <mergeCell ref="S6:S8"/>
    <mergeCell ref="B5:M5"/>
    <mergeCell ref="H7:I7"/>
    <mergeCell ref="J7:K7"/>
    <mergeCell ref="L7:L8"/>
    <mergeCell ref="N7:O7"/>
    <mergeCell ref="P7:Q7"/>
  </mergeCells>
  <conditionalFormatting sqref="Y61:Y65536 M61:M65536 Y3 M3 M5:M8 Y5:Y8">
    <cfRule type="cellIs" dxfId="33" priority="1" stopIfTrue="1" operator="lessThan">
      <formula>0</formula>
    </cfRule>
  </conditionalFormatting>
  <conditionalFormatting sqref="Y9:Y60 M9:M60">
    <cfRule type="cellIs" dxfId="32" priority="2" stopIfTrue="1" operator="lessThan">
      <formula>0</formula>
    </cfRule>
    <cfRule type="cellIs" dxfId="31" priority="3" stopIfTrue="1" operator="greaterThanOrEqual">
      <formula>0</formula>
    </cfRule>
  </conditionalFormatting>
  <hyperlinks>
    <hyperlink ref="X1:Y1" location="INDICE!A1" display="Volver al Indice"/>
  </hyperlinks>
  <pageMargins left="0.2" right="0.22" top="0.54" bottom="0.19685039370078741" header="0.15748031496062992" footer="0.15748031496062992"/>
  <pageSetup scale="77" orientation="landscape" r:id="rId1"/>
  <headerFooter alignWithMargins="0"/>
  <cellWatches>
    <cellWatch r="M23"/>
  </cellWatche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0"/>
    <pageSetUpPr autoPageBreaks="0"/>
  </sheetPr>
  <dimension ref="A1:Y58"/>
  <sheetViews>
    <sheetView showGridLines="0" zoomScale="85" zoomScaleNormal="85" workbookViewId="0">
      <selection activeCell="T55" sqref="T55:W55"/>
    </sheetView>
  </sheetViews>
  <sheetFormatPr defaultColWidth="8" defaultRowHeight="13.5" x14ac:dyDescent="0.25"/>
  <cols>
    <col min="1" max="1" width="18.140625" style="182" customWidth="1"/>
    <col min="2" max="2" width="8.28515625" style="182" customWidth="1"/>
    <col min="3" max="3" width="9.7109375" style="182" bestFit="1" customWidth="1"/>
    <col min="4" max="4" width="8" style="182" bestFit="1" customWidth="1"/>
    <col min="5" max="5" width="9.140625" style="182" customWidth="1"/>
    <col min="6" max="6" width="8.140625" style="182" customWidth="1"/>
    <col min="7" max="7" width="9" style="182" bestFit="1" customWidth="1"/>
    <col min="8" max="8" width="8.28515625" style="182" customWidth="1"/>
    <col min="9" max="9" width="9.7109375" style="182" bestFit="1" customWidth="1"/>
    <col min="10" max="10" width="7.85546875" style="182" customWidth="1"/>
    <col min="11" max="11" width="9" style="182" customWidth="1"/>
    <col min="12" max="13" width="8.42578125" style="182" customWidth="1"/>
    <col min="14" max="14" width="9.28515625" style="182" bestFit="1" customWidth="1"/>
    <col min="15" max="15" width="9.42578125" style="182" customWidth="1"/>
    <col min="16" max="16" width="8" style="182" customWidth="1"/>
    <col min="17" max="17" width="9.28515625" style="182" customWidth="1"/>
    <col min="18" max="18" width="9.140625" style="182" customWidth="1"/>
    <col min="19" max="20" width="8.42578125" style="182" customWidth="1"/>
    <col min="21" max="21" width="9.42578125" style="182" customWidth="1"/>
    <col min="22" max="22" width="7.7109375" style="182" customWidth="1"/>
    <col min="23" max="23" width="9" style="182" customWidth="1"/>
    <col min="24" max="24" width="9.28515625" style="182" bestFit="1" customWidth="1"/>
    <col min="25" max="25" width="8.5703125" style="182" customWidth="1"/>
    <col min="26" max="16384" width="8" style="182"/>
  </cols>
  <sheetData>
    <row r="1" spans="1:25" ht="18.75" thickBot="1" x14ac:dyDescent="0.3">
      <c r="X1" s="624" t="s">
        <v>28</v>
      </c>
      <c r="Y1" s="625"/>
    </row>
    <row r="2" spans="1:25" ht="5.25" customHeight="1" thickBot="1" x14ac:dyDescent="0.3"/>
    <row r="3" spans="1:25" ht="24.75" customHeight="1" thickTop="1" x14ac:dyDescent="0.25">
      <c r="A3" s="685" t="s">
        <v>73</v>
      </c>
      <c r="B3" s="686"/>
      <c r="C3" s="686"/>
      <c r="D3" s="686"/>
      <c r="E3" s="686"/>
      <c r="F3" s="686"/>
      <c r="G3" s="686"/>
      <c r="H3" s="686"/>
      <c r="I3" s="686"/>
      <c r="J3" s="686"/>
      <c r="K3" s="686"/>
      <c r="L3" s="686"/>
      <c r="M3" s="686"/>
      <c r="N3" s="686"/>
      <c r="O3" s="686"/>
      <c r="P3" s="686"/>
      <c r="Q3" s="686"/>
      <c r="R3" s="686"/>
      <c r="S3" s="686"/>
      <c r="T3" s="686"/>
      <c r="U3" s="686"/>
      <c r="V3" s="686"/>
      <c r="W3" s="686"/>
      <c r="X3" s="686"/>
      <c r="Y3" s="687"/>
    </row>
    <row r="4" spans="1:25" ht="21.2" customHeight="1" thickBot="1" x14ac:dyDescent="0.3">
      <c r="A4" s="696" t="s">
        <v>46</v>
      </c>
      <c r="B4" s="697"/>
      <c r="C4" s="697"/>
      <c r="D4" s="697"/>
      <c r="E4" s="697"/>
      <c r="F4" s="697"/>
      <c r="G4" s="697"/>
      <c r="H4" s="697"/>
      <c r="I4" s="697"/>
      <c r="J4" s="697"/>
      <c r="K4" s="697"/>
      <c r="L4" s="697"/>
      <c r="M4" s="697"/>
      <c r="N4" s="697"/>
      <c r="O4" s="697"/>
      <c r="P4" s="697"/>
      <c r="Q4" s="697"/>
      <c r="R4" s="697"/>
      <c r="S4" s="697"/>
      <c r="T4" s="697"/>
      <c r="U4" s="697"/>
      <c r="V4" s="697"/>
      <c r="W4" s="697"/>
      <c r="X4" s="697"/>
      <c r="Y4" s="698"/>
    </row>
    <row r="5" spans="1:25" s="331" customFormat="1" ht="15.95" customHeight="1" thickTop="1" thickBot="1" x14ac:dyDescent="0.35">
      <c r="A5" s="725" t="s">
        <v>65</v>
      </c>
      <c r="B5" s="702" t="s">
        <v>37</v>
      </c>
      <c r="C5" s="703"/>
      <c r="D5" s="703"/>
      <c r="E5" s="703"/>
      <c r="F5" s="703"/>
      <c r="G5" s="703"/>
      <c r="H5" s="703"/>
      <c r="I5" s="703"/>
      <c r="J5" s="704"/>
      <c r="K5" s="704"/>
      <c r="L5" s="704"/>
      <c r="M5" s="705"/>
      <c r="N5" s="702" t="s">
        <v>36</v>
      </c>
      <c r="O5" s="703"/>
      <c r="P5" s="703"/>
      <c r="Q5" s="703"/>
      <c r="R5" s="703"/>
      <c r="S5" s="703"/>
      <c r="T5" s="703"/>
      <c r="U5" s="703"/>
      <c r="V5" s="703"/>
      <c r="W5" s="703"/>
      <c r="X5" s="703"/>
      <c r="Y5" s="706"/>
    </row>
    <row r="6" spans="1:25" s="222" customFormat="1" ht="26.25" customHeight="1" thickBot="1" x14ac:dyDescent="0.3">
      <c r="A6" s="726"/>
      <c r="B6" s="722" t="s">
        <v>450</v>
      </c>
      <c r="C6" s="723"/>
      <c r="D6" s="723"/>
      <c r="E6" s="723"/>
      <c r="F6" s="723"/>
      <c r="G6" s="688" t="s">
        <v>35</v>
      </c>
      <c r="H6" s="722" t="s">
        <v>451</v>
      </c>
      <c r="I6" s="723"/>
      <c r="J6" s="723"/>
      <c r="K6" s="723"/>
      <c r="L6" s="723"/>
      <c r="M6" s="699" t="s">
        <v>34</v>
      </c>
      <c r="N6" s="722" t="s">
        <v>452</v>
      </c>
      <c r="O6" s="723"/>
      <c r="P6" s="723"/>
      <c r="Q6" s="723"/>
      <c r="R6" s="723"/>
      <c r="S6" s="688" t="s">
        <v>35</v>
      </c>
      <c r="T6" s="722" t="s">
        <v>453</v>
      </c>
      <c r="U6" s="723"/>
      <c r="V6" s="723"/>
      <c r="W6" s="723"/>
      <c r="X6" s="723"/>
      <c r="Y6" s="693" t="s">
        <v>34</v>
      </c>
    </row>
    <row r="7" spans="1:25" s="222" customFormat="1" ht="26.25" customHeight="1" x14ac:dyDescent="0.25">
      <c r="A7" s="727"/>
      <c r="B7" s="623" t="s">
        <v>22</v>
      </c>
      <c r="C7" s="619"/>
      <c r="D7" s="618" t="s">
        <v>21</v>
      </c>
      <c r="E7" s="619"/>
      <c r="F7" s="724" t="s">
        <v>17</v>
      </c>
      <c r="G7" s="689"/>
      <c r="H7" s="623" t="s">
        <v>22</v>
      </c>
      <c r="I7" s="619"/>
      <c r="J7" s="618" t="s">
        <v>21</v>
      </c>
      <c r="K7" s="619"/>
      <c r="L7" s="724" t="s">
        <v>17</v>
      </c>
      <c r="M7" s="700"/>
      <c r="N7" s="623" t="s">
        <v>22</v>
      </c>
      <c r="O7" s="619"/>
      <c r="P7" s="618" t="s">
        <v>21</v>
      </c>
      <c r="Q7" s="619"/>
      <c r="R7" s="724" t="s">
        <v>17</v>
      </c>
      <c r="S7" s="689"/>
      <c r="T7" s="623" t="s">
        <v>22</v>
      </c>
      <c r="U7" s="619"/>
      <c r="V7" s="618" t="s">
        <v>21</v>
      </c>
      <c r="W7" s="619"/>
      <c r="X7" s="724" t="s">
        <v>17</v>
      </c>
      <c r="Y7" s="694"/>
    </row>
    <row r="8" spans="1:25" s="327" customFormat="1" ht="29.25" thickBot="1" x14ac:dyDescent="0.3">
      <c r="A8" s="728"/>
      <c r="B8" s="330" t="s">
        <v>32</v>
      </c>
      <c r="C8" s="328" t="s">
        <v>31</v>
      </c>
      <c r="D8" s="329" t="s">
        <v>32</v>
      </c>
      <c r="E8" s="328" t="s">
        <v>31</v>
      </c>
      <c r="F8" s="684"/>
      <c r="G8" s="690"/>
      <c r="H8" s="330" t="s">
        <v>32</v>
      </c>
      <c r="I8" s="328" t="s">
        <v>31</v>
      </c>
      <c r="J8" s="329" t="s">
        <v>32</v>
      </c>
      <c r="K8" s="328" t="s">
        <v>31</v>
      </c>
      <c r="L8" s="684"/>
      <c r="M8" s="701"/>
      <c r="N8" s="330" t="s">
        <v>32</v>
      </c>
      <c r="O8" s="328" t="s">
        <v>31</v>
      </c>
      <c r="P8" s="329" t="s">
        <v>32</v>
      </c>
      <c r="Q8" s="328" t="s">
        <v>31</v>
      </c>
      <c r="R8" s="684"/>
      <c r="S8" s="690"/>
      <c r="T8" s="330" t="s">
        <v>32</v>
      </c>
      <c r="U8" s="328" t="s">
        <v>31</v>
      </c>
      <c r="V8" s="329" t="s">
        <v>32</v>
      </c>
      <c r="W8" s="328" t="s">
        <v>31</v>
      </c>
      <c r="X8" s="684"/>
      <c r="Y8" s="695"/>
    </row>
    <row r="9" spans="1:25" s="319" customFormat="1" ht="18" customHeight="1" thickTop="1" thickBot="1" x14ac:dyDescent="0.3">
      <c r="A9" s="392" t="s">
        <v>24</v>
      </c>
      <c r="B9" s="390">
        <f>B10+B20+B33+B43+B50+B55</f>
        <v>21503.690999999999</v>
      </c>
      <c r="C9" s="389">
        <f>C10+C20+C33+C43+C50+C55</f>
        <v>16217.218000000001</v>
      </c>
      <c r="D9" s="388">
        <f>D10+D20+D33+D43+D50+D55</f>
        <v>4812.9889999999987</v>
      </c>
      <c r="E9" s="389">
        <f>E10+E20+E33+E43+E50+E55</f>
        <v>2595.3119999999999</v>
      </c>
      <c r="F9" s="388">
        <f t="shared" ref="F9:F55" si="0">SUM(B9:E9)</f>
        <v>45129.21</v>
      </c>
      <c r="G9" s="391">
        <f t="shared" ref="G9:G55" si="1">F9/$F$9</f>
        <v>1</v>
      </c>
      <c r="H9" s="390">
        <f>H10+H20+H33+H43+H50+H55</f>
        <v>22948.59</v>
      </c>
      <c r="I9" s="389">
        <f>I10+I20+I33+I43+I50+I55</f>
        <v>16271.062</v>
      </c>
      <c r="J9" s="388">
        <f>J10+J20+J33+J43+J50+J55</f>
        <v>4125.6630000000005</v>
      </c>
      <c r="K9" s="389">
        <f>K10+K20+K33+K43+K50+K55</f>
        <v>2530.17</v>
      </c>
      <c r="L9" s="388">
        <f t="shared" ref="L9:L55" si="2">SUM(H9:K9)</f>
        <v>45875.485000000001</v>
      </c>
      <c r="M9" s="387">
        <f t="shared" ref="M9:M36" si="3">IF(ISERROR(F9/L9-1),"         /0",(F9/L9-1))</f>
        <v>-1.6267402949527443E-2</v>
      </c>
      <c r="N9" s="390">
        <f>N10+N20+N33+N43+N50+N55</f>
        <v>215444.40699999992</v>
      </c>
      <c r="O9" s="389">
        <f>O10+O20+O33+O43+O50+O55</f>
        <v>139585.89199999999</v>
      </c>
      <c r="P9" s="388">
        <f>P10+P20+P33+P43+P50+P55</f>
        <v>33320.593000000001</v>
      </c>
      <c r="Q9" s="389">
        <f>Q10+Q20+Q33+Q43+Q50+Q55</f>
        <v>20985.685000000001</v>
      </c>
      <c r="R9" s="388">
        <f t="shared" ref="R9:R55" si="4">SUM(N9:Q9)</f>
        <v>409336.57699999987</v>
      </c>
      <c r="S9" s="391">
        <f t="shared" ref="S9:S55" si="5">R9/$R$9</f>
        <v>1</v>
      </c>
      <c r="T9" s="390">
        <f>T10+T20+T33+T43+T50+T55</f>
        <v>218027.68399999995</v>
      </c>
      <c r="U9" s="389">
        <f>U10+U20+U33+U43+U50+U55</f>
        <v>145189.47600000002</v>
      </c>
      <c r="V9" s="388">
        <f>V10+V20+V33+V43+V50+V55</f>
        <v>27166.639999999996</v>
      </c>
      <c r="W9" s="389">
        <f>W10+W20+W33+W43+W50+W55</f>
        <v>12236.271999999999</v>
      </c>
      <c r="X9" s="388">
        <f t="shared" ref="X9:X55" si="6">SUM(T9:W9)</f>
        <v>402620.07199999999</v>
      </c>
      <c r="Y9" s="387">
        <f>IF(ISERROR(R9/X9-1),"         /0",(R9/X9-1))</f>
        <v>1.6681992446715199E-2</v>
      </c>
    </row>
    <row r="10" spans="1:25" s="296" customFormat="1" ht="19.350000000000001" customHeight="1" thickTop="1" x14ac:dyDescent="0.25">
      <c r="A10" s="386" t="s">
        <v>64</v>
      </c>
      <c r="B10" s="383">
        <f>SUM(B11:B19)</f>
        <v>12146.174000000003</v>
      </c>
      <c r="C10" s="382">
        <f>SUM(C11:C19)</f>
        <v>7845.6549999999988</v>
      </c>
      <c r="D10" s="381">
        <f>SUM(D11:D19)</f>
        <v>4352.1879999999992</v>
      </c>
      <c r="E10" s="382">
        <f>SUM(E11:E19)</f>
        <v>1559.3319999999999</v>
      </c>
      <c r="F10" s="381">
        <f t="shared" si="0"/>
        <v>25903.348999999998</v>
      </c>
      <c r="G10" s="384">
        <f t="shared" si="1"/>
        <v>0.57398188446019771</v>
      </c>
      <c r="H10" s="383">
        <f>SUM(H11:H19)</f>
        <v>13787.819</v>
      </c>
      <c r="I10" s="382">
        <f>SUM(I11:I19)</f>
        <v>7591.6440000000002</v>
      </c>
      <c r="J10" s="381">
        <f>SUM(J11:J19)</f>
        <v>4009.817</v>
      </c>
      <c r="K10" s="382">
        <f>SUM(K11:K19)</f>
        <v>2178.366</v>
      </c>
      <c r="L10" s="381">
        <f t="shared" si="2"/>
        <v>27567.646000000001</v>
      </c>
      <c r="M10" s="385">
        <f t="shared" si="3"/>
        <v>-6.03713860806252E-2</v>
      </c>
      <c r="N10" s="383">
        <f>SUM(N11:N19)</f>
        <v>136028.07699999993</v>
      </c>
      <c r="O10" s="382">
        <f>SUM(O11:O19)</f>
        <v>66577.54700000002</v>
      </c>
      <c r="P10" s="381">
        <f>SUM(P11:P19)</f>
        <v>29741.152999999995</v>
      </c>
      <c r="Q10" s="382">
        <f>SUM(Q11:Q19)</f>
        <v>16726.917000000001</v>
      </c>
      <c r="R10" s="381">
        <f t="shared" si="4"/>
        <v>249073.69399999996</v>
      </c>
      <c r="S10" s="384">
        <f t="shared" si="5"/>
        <v>0.60848140135788553</v>
      </c>
      <c r="T10" s="383">
        <f>SUM(T11:T19)</f>
        <v>142226.12099999998</v>
      </c>
      <c r="U10" s="382">
        <f>SUM(U11:U19)</f>
        <v>73654.706000000006</v>
      </c>
      <c r="V10" s="381">
        <f>SUM(V11:V19)</f>
        <v>25267.608</v>
      </c>
      <c r="W10" s="382">
        <f>SUM(W11:W19)</f>
        <v>9338.7070000000003</v>
      </c>
      <c r="X10" s="381">
        <f t="shared" si="6"/>
        <v>250487.14199999999</v>
      </c>
      <c r="Y10" s="380">
        <f t="shared" ref="Y10:Y55" si="7">IF(ISERROR(R10/X10-1),"         /0",IF(R10/X10&gt;5,"  *  ",(R10/X10-1)))</f>
        <v>-5.6427966270621299E-3</v>
      </c>
    </row>
    <row r="11" spans="1:25" ht="19.350000000000001" customHeight="1" x14ac:dyDescent="0.25">
      <c r="A11" s="295" t="s">
        <v>247</v>
      </c>
      <c r="B11" s="293">
        <v>8375.4440000000013</v>
      </c>
      <c r="C11" s="290">
        <v>5254.8249999999998</v>
      </c>
      <c r="D11" s="289">
        <v>3268.2879999999996</v>
      </c>
      <c r="E11" s="290">
        <v>1384.2339999999999</v>
      </c>
      <c r="F11" s="289">
        <f t="shared" si="0"/>
        <v>18282.791000000001</v>
      </c>
      <c r="G11" s="292">
        <f t="shared" si="1"/>
        <v>0.40512100699303183</v>
      </c>
      <c r="H11" s="293">
        <v>9605.5409999999993</v>
      </c>
      <c r="I11" s="290">
        <v>5131.9449999999997</v>
      </c>
      <c r="J11" s="289">
        <v>2788.8359999999998</v>
      </c>
      <c r="K11" s="290">
        <v>2138.3319999999999</v>
      </c>
      <c r="L11" s="289">
        <f t="shared" si="2"/>
        <v>19664.653999999999</v>
      </c>
      <c r="M11" s="294">
        <f t="shared" si="3"/>
        <v>-7.0271411843808584E-2</v>
      </c>
      <c r="N11" s="293">
        <v>93991.324999999924</v>
      </c>
      <c r="O11" s="290">
        <v>46651.13700000001</v>
      </c>
      <c r="P11" s="289">
        <v>23975.849999999995</v>
      </c>
      <c r="Q11" s="290">
        <v>15775.962000000001</v>
      </c>
      <c r="R11" s="289">
        <f t="shared" si="4"/>
        <v>180394.27399999995</v>
      </c>
      <c r="S11" s="292">
        <f t="shared" si="5"/>
        <v>0.44069913156087198</v>
      </c>
      <c r="T11" s="293">
        <v>103328.72599999998</v>
      </c>
      <c r="U11" s="290">
        <v>52547.824000000001</v>
      </c>
      <c r="V11" s="289">
        <v>15687.556</v>
      </c>
      <c r="W11" s="290">
        <v>7848.3339999999989</v>
      </c>
      <c r="X11" s="289">
        <f t="shared" si="6"/>
        <v>179412.44</v>
      </c>
      <c r="Y11" s="288">
        <f t="shared" si="7"/>
        <v>5.4724967789299139E-3</v>
      </c>
    </row>
    <row r="12" spans="1:25" ht="19.350000000000001" customHeight="1" x14ac:dyDescent="0.25">
      <c r="A12" s="295" t="s">
        <v>249</v>
      </c>
      <c r="B12" s="293">
        <v>2735.797</v>
      </c>
      <c r="C12" s="290">
        <v>616.46699999999998</v>
      </c>
      <c r="D12" s="289">
        <v>1061.21</v>
      </c>
      <c r="E12" s="290">
        <v>145.589</v>
      </c>
      <c r="F12" s="289">
        <f t="shared" si="0"/>
        <v>4559.0630000000001</v>
      </c>
      <c r="G12" s="292">
        <f t="shared" si="1"/>
        <v>0.10102244200596465</v>
      </c>
      <c r="H12" s="293">
        <v>3120.46</v>
      </c>
      <c r="I12" s="290">
        <v>546.92399999999998</v>
      </c>
      <c r="J12" s="289">
        <v>1220.981</v>
      </c>
      <c r="K12" s="290">
        <v>40.033999999999999</v>
      </c>
      <c r="L12" s="289">
        <f t="shared" si="2"/>
        <v>4928.3989999999994</v>
      </c>
      <c r="M12" s="294">
        <f t="shared" si="3"/>
        <v>-7.4940360956975982E-2</v>
      </c>
      <c r="N12" s="293">
        <v>33655.037000000004</v>
      </c>
      <c r="O12" s="290">
        <v>4939.8380000000016</v>
      </c>
      <c r="P12" s="289">
        <v>5639.33</v>
      </c>
      <c r="Q12" s="290">
        <v>794.94900000000007</v>
      </c>
      <c r="R12" s="289">
        <f t="shared" si="4"/>
        <v>45029.15400000001</v>
      </c>
      <c r="S12" s="292">
        <f t="shared" si="5"/>
        <v>0.11000520483660571</v>
      </c>
      <c r="T12" s="293">
        <v>28813.261000000006</v>
      </c>
      <c r="U12" s="290">
        <v>4648.119999999999</v>
      </c>
      <c r="V12" s="289">
        <v>9317.1129999999994</v>
      </c>
      <c r="W12" s="290">
        <v>591.71499999999992</v>
      </c>
      <c r="X12" s="289">
        <f t="shared" si="6"/>
        <v>43370.209000000003</v>
      </c>
      <c r="Y12" s="288">
        <f t="shared" si="7"/>
        <v>3.8250795609493293E-2</v>
      </c>
    </row>
    <row r="13" spans="1:25" ht="19.350000000000001" customHeight="1" x14ac:dyDescent="0.25">
      <c r="A13" s="295" t="s">
        <v>250</v>
      </c>
      <c r="B13" s="293">
        <v>48.480999999999995</v>
      </c>
      <c r="C13" s="290">
        <v>581.04100000000005</v>
      </c>
      <c r="D13" s="289">
        <v>0</v>
      </c>
      <c r="E13" s="290">
        <v>0</v>
      </c>
      <c r="F13" s="289">
        <f t="shared" si="0"/>
        <v>629.52200000000005</v>
      </c>
      <c r="G13" s="292">
        <f t="shared" si="1"/>
        <v>1.3949324617027421E-2</v>
      </c>
      <c r="H13" s="293">
        <v>68.403000000000006</v>
      </c>
      <c r="I13" s="290">
        <v>780.72699999999998</v>
      </c>
      <c r="J13" s="289"/>
      <c r="K13" s="290"/>
      <c r="L13" s="289">
        <f t="shared" si="2"/>
        <v>849.13</v>
      </c>
      <c r="M13" s="294">
        <f t="shared" si="3"/>
        <v>-0.25862706534923974</v>
      </c>
      <c r="N13" s="293">
        <v>468.51799999999997</v>
      </c>
      <c r="O13" s="290">
        <v>4951.8720000000003</v>
      </c>
      <c r="P13" s="289">
        <v>0</v>
      </c>
      <c r="Q13" s="290">
        <v>0</v>
      </c>
      <c r="R13" s="289">
        <f t="shared" si="4"/>
        <v>5420.39</v>
      </c>
      <c r="S13" s="292">
        <f t="shared" si="5"/>
        <v>1.3241890181731797E-2</v>
      </c>
      <c r="T13" s="293">
        <v>617.17700000000002</v>
      </c>
      <c r="U13" s="290">
        <v>7112.5740000000005</v>
      </c>
      <c r="V13" s="289"/>
      <c r="W13" s="290">
        <v>0</v>
      </c>
      <c r="X13" s="289">
        <f t="shared" si="6"/>
        <v>7729.7510000000002</v>
      </c>
      <c r="Y13" s="288">
        <f t="shared" si="7"/>
        <v>-0.29876266389434791</v>
      </c>
    </row>
    <row r="14" spans="1:25" ht="19.350000000000001" customHeight="1" x14ac:dyDescent="0.25">
      <c r="A14" s="295" t="s">
        <v>253</v>
      </c>
      <c r="B14" s="293">
        <v>16.922999999999998</v>
      </c>
      <c r="C14" s="290">
        <v>555.55700000000002</v>
      </c>
      <c r="D14" s="289">
        <v>0</v>
      </c>
      <c r="E14" s="290">
        <v>0</v>
      </c>
      <c r="F14" s="289">
        <f t="shared" si="0"/>
        <v>572.48</v>
      </c>
      <c r="G14" s="292">
        <f t="shared" si="1"/>
        <v>1.2685353898284504E-2</v>
      </c>
      <c r="H14" s="293">
        <v>34.81</v>
      </c>
      <c r="I14" s="290">
        <v>592.74199999999996</v>
      </c>
      <c r="J14" s="289"/>
      <c r="K14" s="290"/>
      <c r="L14" s="289">
        <f t="shared" si="2"/>
        <v>627.55199999999991</v>
      </c>
      <c r="M14" s="294">
        <f t="shared" si="3"/>
        <v>-8.7756871143745641E-2</v>
      </c>
      <c r="N14" s="293">
        <v>332.42500000000007</v>
      </c>
      <c r="O14" s="290">
        <v>4190.7119999999995</v>
      </c>
      <c r="P14" s="289">
        <v>0</v>
      </c>
      <c r="Q14" s="290">
        <v>70.712000000000003</v>
      </c>
      <c r="R14" s="289">
        <f t="shared" si="4"/>
        <v>4593.8490000000002</v>
      </c>
      <c r="S14" s="292">
        <f t="shared" si="5"/>
        <v>1.1222669211894059E-2</v>
      </c>
      <c r="T14" s="293">
        <v>282.48099999999999</v>
      </c>
      <c r="U14" s="290">
        <v>3962.5630000000001</v>
      </c>
      <c r="V14" s="289">
        <v>0</v>
      </c>
      <c r="W14" s="290">
        <v>781.7</v>
      </c>
      <c r="X14" s="289">
        <f t="shared" si="6"/>
        <v>5026.7439999999997</v>
      </c>
      <c r="Y14" s="288">
        <f t="shared" si="7"/>
        <v>-8.6118370062211125E-2</v>
      </c>
    </row>
    <row r="15" spans="1:25" ht="19.350000000000001" customHeight="1" x14ac:dyDescent="0.25">
      <c r="A15" s="295" t="s">
        <v>251</v>
      </c>
      <c r="B15" s="293">
        <v>188.72899999999998</v>
      </c>
      <c r="C15" s="290">
        <v>113.342</v>
      </c>
      <c r="D15" s="289">
        <v>0</v>
      </c>
      <c r="E15" s="290">
        <v>0</v>
      </c>
      <c r="F15" s="289">
        <f t="shared" si="0"/>
        <v>302.07099999999997</v>
      </c>
      <c r="G15" s="292">
        <f t="shared" si="1"/>
        <v>6.6934697062058027E-3</v>
      </c>
      <c r="H15" s="293">
        <v>206.291</v>
      </c>
      <c r="I15" s="290">
        <v>99.493000000000009</v>
      </c>
      <c r="J15" s="289"/>
      <c r="K15" s="290"/>
      <c r="L15" s="289">
        <f t="shared" si="2"/>
        <v>305.78399999999999</v>
      </c>
      <c r="M15" s="294">
        <f t="shared" si="3"/>
        <v>-1.2142558145619153E-2</v>
      </c>
      <c r="N15" s="293">
        <v>1444.3489999999999</v>
      </c>
      <c r="O15" s="290">
        <v>1024.8450000000003</v>
      </c>
      <c r="P15" s="289">
        <v>0</v>
      </c>
      <c r="Q15" s="290">
        <v>0</v>
      </c>
      <c r="R15" s="289">
        <f t="shared" si="4"/>
        <v>2469.1940000000004</v>
      </c>
      <c r="S15" s="292">
        <f t="shared" si="5"/>
        <v>6.032185098376882E-3</v>
      </c>
      <c r="T15" s="293">
        <v>1618.787</v>
      </c>
      <c r="U15" s="290">
        <v>691.49499999999989</v>
      </c>
      <c r="V15" s="289">
        <v>0</v>
      </c>
      <c r="W15" s="290">
        <v>0</v>
      </c>
      <c r="X15" s="289">
        <f t="shared" si="6"/>
        <v>2310.2820000000002</v>
      </c>
      <c r="Y15" s="288">
        <f t="shared" si="7"/>
        <v>6.8784676502695374E-2</v>
      </c>
    </row>
    <row r="16" spans="1:25" ht="19.350000000000001" customHeight="1" x14ac:dyDescent="0.25">
      <c r="A16" s="295" t="s">
        <v>257</v>
      </c>
      <c r="B16" s="293">
        <v>109.02700000000002</v>
      </c>
      <c r="C16" s="290">
        <v>65.293999999999997</v>
      </c>
      <c r="D16" s="289">
        <v>0</v>
      </c>
      <c r="E16" s="290">
        <v>0</v>
      </c>
      <c r="F16" s="289">
        <f>SUM(B16:E16)</f>
        <v>174.32100000000003</v>
      </c>
      <c r="G16" s="292">
        <f>F16/$F$9</f>
        <v>3.8627088752495342E-3</v>
      </c>
      <c r="H16" s="293">
        <v>108.973</v>
      </c>
      <c r="I16" s="290">
        <v>94.305000000000007</v>
      </c>
      <c r="J16" s="289"/>
      <c r="K16" s="290"/>
      <c r="L16" s="289">
        <f>SUM(H16:K16)</f>
        <v>203.27800000000002</v>
      </c>
      <c r="M16" s="294">
        <f>IF(ISERROR(F16/L16-1),"         /0",(F16/L16-1))</f>
        <v>-0.14245024055726641</v>
      </c>
      <c r="N16" s="293">
        <v>802.42700000000002</v>
      </c>
      <c r="O16" s="290">
        <v>653.05000000000007</v>
      </c>
      <c r="P16" s="289"/>
      <c r="Q16" s="290"/>
      <c r="R16" s="289">
        <f>SUM(N16:Q16)</f>
        <v>1455.4770000000001</v>
      </c>
      <c r="S16" s="292">
        <f>R16/$R$9</f>
        <v>3.5556973937366965E-3</v>
      </c>
      <c r="T16" s="293">
        <v>817.87900000000002</v>
      </c>
      <c r="U16" s="290">
        <v>733.42700000000013</v>
      </c>
      <c r="V16" s="289"/>
      <c r="W16" s="290"/>
      <c r="X16" s="289">
        <f>SUM(T16:W16)</f>
        <v>1551.306</v>
      </c>
      <c r="Y16" s="288">
        <f>IF(ISERROR(R16/X16-1),"         /0",IF(R16/X16&gt;5,"  *  ",(R16/X16-1)))</f>
        <v>-6.1773112461371182E-2</v>
      </c>
    </row>
    <row r="17" spans="1:25" ht="19.350000000000001" customHeight="1" x14ac:dyDescent="0.25">
      <c r="A17" s="295" t="s">
        <v>258</v>
      </c>
      <c r="B17" s="293">
        <v>42.814999999999998</v>
      </c>
      <c r="C17" s="290">
        <v>7.2880000000000003</v>
      </c>
      <c r="D17" s="289">
        <v>0</v>
      </c>
      <c r="E17" s="290">
        <v>0</v>
      </c>
      <c r="F17" s="289">
        <f t="shared" si="0"/>
        <v>50.102999999999994</v>
      </c>
      <c r="G17" s="292">
        <f t="shared" si="1"/>
        <v>1.1102122106724224E-3</v>
      </c>
      <c r="H17" s="293">
        <v>59.622999999999998</v>
      </c>
      <c r="I17" s="290">
        <v>7.08</v>
      </c>
      <c r="J17" s="289"/>
      <c r="K17" s="290"/>
      <c r="L17" s="289">
        <f t="shared" si="2"/>
        <v>66.703000000000003</v>
      </c>
      <c r="M17" s="294">
        <f t="shared" si="3"/>
        <v>-0.24886436891893926</v>
      </c>
      <c r="N17" s="293">
        <v>578.18299999999999</v>
      </c>
      <c r="O17" s="290">
        <v>123.96299999999999</v>
      </c>
      <c r="P17" s="289"/>
      <c r="Q17" s="290"/>
      <c r="R17" s="289">
        <f t="shared" si="4"/>
        <v>702.14599999999996</v>
      </c>
      <c r="S17" s="292">
        <f t="shared" si="5"/>
        <v>1.7153267981717651E-3</v>
      </c>
      <c r="T17" s="293">
        <v>336.19599999999997</v>
      </c>
      <c r="U17" s="290">
        <v>84.664000000000001</v>
      </c>
      <c r="V17" s="289"/>
      <c r="W17" s="290"/>
      <c r="X17" s="289">
        <f t="shared" si="6"/>
        <v>420.85999999999996</v>
      </c>
      <c r="Y17" s="288">
        <f t="shared" si="7"/>
        <v>0.66836002471130551</v>
      </c>
    </row>
    <row r="18" spans="1:25" ht="19.350000000000001" customHeight="1" x14ac:dyDescent="0.25">
      <c r="A18" s="295" t="s">
        <v>252</v>
      </c>
      <c r="B18" s="293">
        <v>14.403</v>
      </c>
      <c r="C18" s="290">
        <v>24.808</v>
      </c>
      <c r="D18" s="289">
        <v>0</v>
      </c>
      <c r="E18" s="290">
        <v>0</v>
      </c>
      <c r="F18" s="289">
        <f t="shared" si="0"/>
        <v>39.210999999999999</v>
      </c>
      <c r="G18" s="292">
        <f t="shared" si="1"/>
        <v>8.6886076667417841E-4</v>
      </c>
      <c r="H18" s="293">
        <v>23.026</v>
      </c>
      <c r="I18" s="290">
        <v>24.591000000000001</v>
      </c>
      <c r="J18" s="289"/>
      <c r="K18" s="290"/>
      <c r="L18" s="289">
        <f t="shared" si="2"/>
        <v>47.617000000000004</v>
      </c>
      <c r="M18" s="294">
        <f t="shared" si="3"/>
        <v>-0.17653359094441068</v>
      </c>
      <c r="N18" s="293">
        <v>145.36599999999999</v>
      </c>
      <c r="O18" s="290">
        <v>195.76</v>
      </c>
      <c r="P18" s="289"/>
      <c r="Q18" s="290"/>
      <c r="R18" s="289">
        <f t="shared" si="4"/>
        <v>341.12599999999998</v>
      </c>
      <c r="S18" s="292">
        <f t="shared" si="5"/>
        <v>8.3336310304857038E-4</v>
      </c>
      <c r="T18" s="293">
        <v>118.895</v>
      </c>
      <c r="U18" s="290">
        <v>228.64400000000001</v>
      </c>
      <c r="V18" s="289"/>
      <c r="W18" s="290"/>
      <c r="X18" s="289">
        <f t="shared" si="6"/>
        <v>347.53899999999999</v>
      </c>
      <c r="Y18" s="288">
        <f t="shared" si="7"/>
        <v>-1.8452605319115301E-2</v>
      </c>
    </row>
    <row r="19" spans="1:25" ht="19.350000000000001" customHeight="1" thickBot="1" x14ac:dyDescent="0.3">
      <c r="A19" s="295" t="s">
        <v>246</v>
      </c>
      <c r="B19" s="293">
        <v>614.55499999999995</v>
      </c>
      <c r="C19" s="290">
        <v>627.03300000000002</v>
      </c>
      <c r="D19" s="289">
        <v>22.689999999999998</v>
      </c>
      <c r="E19" s="290">
        <v>29.509000000000004</v>
      </c>
      <c r="F19" s="289">
        <f t="shared" si="0"/>
        <v>1293.787</v>
      </c>
      <c r="G19" s="292">
        <f t="shared" si="1"/>
        <v>2.8668505387087432E-2</v>
      </c>
      <c r="H19" s="293">
        <v>560.69200000000001</v>
      </c>
      <c r="I19" s="290">
        <v>313.83699999999999</v>
      </c>
      <c r="J19" s="289">
        <v>0</v>
      </c>
      <c r="K19" s="290"/>
      <c r="L19" s="289">
        <f t="shared" si="2"/>
        <v>874.529</v>
      </c>
      <c r="M19" s="294">
        <f t="shared" si="3"/>
        <v>0.47941005958636018</v>
      </c>
      <c r="N19" s="293">
        <v>4610.4470000000001</v>
      </c>
      <c r="O19" s="290">
        <v>3846.37</v>
      </c>
      <c r="P19" s="289">
        <v>125.97299999999998</v>
      </c>
      <c r="Q19" s="290">
        <v>85.294000000000011</v>
      </c>
      <c r="R19" s="289">
        <f t="shared" si="4"/>
        <v>8668.0839999999989</v>
      </c>
      <c r="S19" s="292">
        <f t="shared" si="5"/>
        <v>2.1175933173448121E-2</v>
      </c>
      <c r="T19" s="293">
        <v>6292.7190000000001</v>
      </c>
      <c r="U19" s="290">
        <v>3645.395</v>
      </c>
      <c r="V19" s="289">
        <v>262.93899999999996</v>
      </c>
      <c r="W19" s="290">
        <v>116.958</v>
      </c>
      <c r="X19" s="289">
        <f t="shared" si="6"/>
        <v>10318.011</v>
      </c>
      <c r="Y19" s="288">
        <f t="shared" si="7"/>
        <v>-0.15990746666193723</v>
      </c>
    </row>
    <row r="20" spans="1:25" s="296" customFormat="1" ht="19.350000000000001" customHeight="1" x14ac:dyDescent="0.25">
      <c r="A20" s="303" t="s">
        <v>63</v>
      </c>
      <c r="B20" s="300">
        <f>SUM(B21:B32)</f>
        <v>3375.4939999999997</v>
      </c>
      <c r="C20" s="299">
        <f>SUM(C21:C32)</f>
        <v>4563.5600000000004</v>
      </c>
      <c r="D20" s="298">
        <f>SUM(D21:D32)</f>
        <v>0.08</v>
      </c>
      <c r="E20" s="299">
        <f>SUM(E21:E32)</f>
        <v>1017.871</v>
      </c>
      <c r="F20" s="298">
        <f t="shared" si="0"/>
        <v>8957.0049999999992</v>
      </c>
      <c r="G20" s="301">
        <f t="shared" si="1"/>
        <v>0.19847466862371399</v>
      </c>
      <c r="H20" s="300">
        <f>SUM(H21:H32)</f>
        <v>2693.8209999999999</v>
      </c>
      <c r="I20" s="299">
        <f>SUM(I21:I32)</f>
        <v>4410.8619999999992</v>
      </c>
      <c r="J20" s="298">
        <f>SUM(J21:J32)</f>
        <v>0</v>
      </c>
      <c r="K20" s="299">
        <f>SUM(K21:K32)</f>
        <v>286.57100000000003</v>
      </c>
      <c r="L20" s="298">
        <f t="shared" si="2"/>
        <v>7391.253999999999</v>
      </c>
      <c r="M20" s="302">
        <f t="shared" si="3"/>
        <v>0.21183834299294824</v>
      </c>
      <c r="N20" s="300">
        <f>SUM(N21:N32)</f>
        <v>27100.776999999995</v>
      </c>
      <c r="O20" s="299">
        <f>SUM(O21:O32)</f>
        <v>40997.946000000004</v>
      </c>
      <c r="P20" s="298">
        <f>SUM(P21:P32)</f>
        <v>44.024999999999999</v>
      </c>
      <c r="Q20" s="299">
        <f>SUM(Q21:Q32)</f>
        <v>3543.7370000000001</v>
      </c>
      <c r="R20" s="298">
        <f t="shared" si="4"/>
        <v>71686.484999999986</v>
      </c>
      <c r="S20" s="301">
        <f t="shared" si="5"/>
        <v>0.17512846158382764</v>
      </c>
      <c r="T20" s="300">
        <f>SUM(T21:T32)</f>
        <v>21245.189000000002</v>
      </c>
      <c r="U20" s="299">
        <f>SUM(U21:U32)</f>
        <v>39788.913</v>
      </c>
      <c r="V20" s="298">
        <f>SUM(V21:V32)</f>
        <v>687.22299999999996</v>
      </c>
      <c r="W20" s="299">
        <f>SUM(W21:W32)</f>
        <v>2374.8179999999998</v>
      </c>
      <c r="X20" s="298">
        <f t="shared" si="6"/>
        <v>64096.142999999996</v>
      </c>
      <c r="Y20" s="297">
        <f t="shared" si="7"/>
        <v>0.11842119735660206</v>
      </c>
    </row>
    <row r="21" spans="1:25" ht="19.350000000000001" customHeight="1" x14ac:dyDescent="0.25">
      <c r="A21" s="310" t="s">
        <v>264</v>
      </c>
      <c r="B21" s="307">
        <v>627.72299999999996</v>
      </c>
      <c r="C21" s="305">
        <v>1228.72</v>
      </c>
      <c r="D21" s="306">
        <v>0</v>
      </c>
      <c r="E21" s="305">
        <v>442.31299999999999</v>
      </c>
      <c r="F21" s="306">
        <f t="shared" si="0"/>
        <v>2298.7559999999999</v>
      </c>
      <c r="G21" s="308">
        <f t="shared" si="1"/>
        <v>5.0937208960670922E-2</v>
      </c>
      <c r="H21" s="307">
        <v>620.71699999999987</v>
      </c>
      <c r="I21" s="305">
        <v>1646.4469999999999</v>
      </c>
      <c r="J21" s="306">
        <v>0</v>
      </c>
      <c r="K21" s="305">
        <v>0</v>
      </c>
      <c r="L21" s="306">
        <f t="shared" si="2"/>
        <v>2267.1639999999998</v>
      </c>
      <c r="M21" s="309">
        <f t="shared" si="3"/>
        <v>1.3934589645918871E-2</v>
      </c>
      <c r="N21" s="307">
        <v>5889.799</v>
      </c>
      <c r="O21" s="305">
        <v>13796.030999999999</v>
      </c>
      <c r="P21" s="306">
        <v>0</v>
      </c>
      <c r="Q21" s="305">
        <v>542.32299999999998</v>
      </c>
      <c r="R21" s="306">
        <f t="shared" si="4"/>
        <v>20228.152999999998</v>
      </c>
      <c r="S21" s="308">
        <f t="shared" si="5"/>
        <v>4.9416920296375087E-2</v>
      </c>
      <c r="T21" s="311">
        <v>4245.8980000000001</v>
      </c>
      <c r="U21" s="305">
        <v>13188.048000000004</v>
      </c>
      <c r="V21" s="306">
        <v>362.26400000000001</v>
      </c>
      <c r="W21" s="305">
        <v>555.4319999999999</v>
      </c>
      <c r="X21" s="306">
        <f t="shared" si="6"/>
        <v>18351.642000000003</v>
      </c>
      <c r="Y21" s="304">
        <f t="shared" si="7"/>
        <v>0.10225303000134778</v>
      </c>
    </row>
    <row r="22" spans="1:25" ht="19.350000000000001" customHeight="1" x14ac:dyDescent="0.25">
      <c r="A22" s="310" t="s">
        <v>265</v>
      </c>
      <c r="B22" s="307">
        <v>815.31500000000005</v>
      </c>
      <c r="C22" s="305">
        <v>299.68</v>
      </c>
      <c r="D22" s="306">
        <v>0</v>
      </c>
      <c r="E22" s="305">
        <v>134.376</v>
      </c>
      <c r="F22" s="306">
        <f t="shared" si="0"/>
        <v>1249.3710000000001</v>
      </c>
      <c r="G22" s="308">
        <f t="shared" si="1"/>
        <v>2.7684309120412257E-2</v>
      </c>
      <c r="H22" s="307">
        <v>277.17899999999997</v>
      </c>
      <c r="I22" s="305">
        <v>21.858000000000001</v>
      </c>
      <c r="J22" s="306"/>
      <c r="K22" s="305"/>
      <c r="L22" s="306">
        <f t="shared" si="2"/>
        <v>299.03699999999998</v>
      </c>
      <c r="M22" s="309">
        <f t="shared" si="3"/>
        <v>3.1779813200373201</v>
      </c>
      <c r="N22" s="307">
        <v>4641.1070000000009</v>
      </c>
      <c r="O22" s="305">
        <v>925.79899999999998</v>
      </c>
      <c r="P22" s="306">
        <v>0</v>
      </c>
      <c r="Q22" s="305">
        <v>200.70600000000002</v>
      </c>
      <c r="R22" s="306">
        <f t="shared" si="4"/>
        <v>5767.612000000001</v>
      </c>
      <c r="S22" s="308">
        <f t="shared" si="5"/>
        <v>1.4090145674912414E-2</v>
      </c>
      <c r="T22" s="311">
        <v>2446.3010000000004</v>
      </c>
      <c r="U22" s="305">
        <v>641.24099999999999</v>
      </c>
      <c r="V22" s="306">
        <v>63.708999999999996</v>
      </c>
      <c r="W22" s="305">
        <v>68.168999999999997</v>
      </c>
      <c r="X22" s="306">
        <f t="shared" si="6"/>
        <v>3219.42</v>
      </c>
      <c r="Y22" s="304">
        <f t="shared" si="7"/>
        <v>0.79150654465711234</v>
      </c>
    </row>
    <row r="23" spans="1:25" ht="19.350000000000001" customHeight="1" x14ac:dyDescent="0.25">
      <c r="A23" s="310" t="s">
        <v>263</v>
      </c>
      <c r="B23" s="307">
        <v>529.14099999999996</v>
      </c>
      <c r="C23" s="305">
        <v>426.56000000000006</v>
      </c>
      <c r="D23" s="306">
        <v>0</v>
      </c>
      <c r="E23" s="305">
        <v>15.734</v>
      </c>
      <c r="F23" s="306">
        <f t="shared" si="0"/>
        <v>971.43500000000006</v>
      </c>
      <c r="G23" s="308">
        <f t="shared" si="1"/>
        <v>2.1525637164931541E-2</v>
      </c>
      <c r="H23" s="307">
        <v>580.61500000000001</v>
      </c>
      <c r="I23" s="305">
        <v>610.45899999999995</v>
      </c>
      <c r="J23" s="306"/>
      <c r="K23" s="305"/>
      <c r="L23" s="306">
        <f t="shared" si="2"/>
        <v>1191.0740000000001</v>
      </c>
      <c r="M23" s="309" t="s">
        <v>51</v>
      </c>
      <c r="N23" s="307">
        <v>3900.6059999999998</v>
      </c>
      <c r="O23" s="305">
        <v>4965.1629999999996</v>
      </c>
      <c r="P23" s="306">
        <v>29.867000000000001</v>
      </c>
      <c r="Q23" s="305">
        <v>70.912999999999997</v>
      </c>
      <c r="R23" s="306">
        <f t="shared" si="4"/>
        <v>8966.5490000000009</v>
      </c>
      <c r="S23" s="308">
        <f t="shared" si="5"/>
        <v>2.1905076418323604E-2</v>
      </c>
      <c r="T23" s="311">
        <v>4738.8139999999994</v>
      </c>
      <c r="U23" s="305">
        <v>4510.4090000000006</v>
      </c>
      <c r="V23" s="306">
        <v>0.09</v>
      </c>
      <c r="W23" s="305">
        <v>13.600999999999999</v>
      </c>
      <c r="X23" s="306">
        <f t="shared" si="6"/>
        <v>9262.9140000000007</v>
      </c>
      <c r="Y23" s="304">
        <f t="shared" si="7"/>
        <v>-3.1994791271947487E-2</v>
      </c>
    </row>
    <row r="24" spans="1:25" ht="19.350000000000001" customHeight="1" x14ac:dyDescent="0.25">
      <c r="A24" s="310" t="s">
        <v>327</v>
      </c>
      <c r="B24" s="307">
        <v>0</v>
      </c>
      <c r="C24" s="305">
        <v>754.71199999999999</v>
      </c>
      <c r="D24" s="306">
        <v>0</v>
      </c>
      <c r="E24" s="305">
        <v>67.600999999999999</v>
      </c>
      <c r="F24" s="306">
        <f>SUM(B24:E24)</f>
        <v>822.31299999999999</v>
      </c>
      <c r="G24" s="308">
        <f>F24/$F$9</f>
        <v>1.8221302788149849E-2</v>
      </c>
      <c r="H24" s="307"/>
      <c r="I24" s="305">
        <v>373.80799999999999</v>
      </c>
      <c r="J24" s="306"/>
      <c r="K24" s="305">
        <v>81.013999999999996</v>
      </c>
      <c r="L24" s="306">
        <f>SUM(H24:K24)</f>
        <v>454.822</v>
      </c>
      <c r="M24" s="309">
        <f>IF(ISERROR(F24/L24-1),"         /0",(F24/L24-1))</f>
        <v>0.80798861972376002</v>
      </c>
      <c r="N24" s="307">
        <v>35.715000000000003</v>
      </c>
      <c r="O24" s="305">
        <v>4901.0679999999993</v>
      </c>
      <c r="P24" s="306"/>
      <c r="Q24" s="305">
        <v>998.82600000000014</v>
      </c>
      <c r="R24" s="306">
        <f>SUM(N24:Q24)</f>
        <v>5935.6089999999995</v>
      </c>
      <c r="S24" s="308">
        <f>R24/$R$9</f>
        <v>1.4500558546469698E-2</v>
      </c>
      <c r="T24" s="311">
        <v>164.27100000000002</v>
      </c>
      <c r="U24" s="305">
        <v>4944.4369999999999</v>
      </c>
      <c r="V24" s="306"/>
      <c r="W24" s="305">
        <v>535.31299999999999</v>
      </c>
      <c r="X24" s="306">
        <f>SUM(T24:W24)</f>
        <v>5644.0209999999997</v>
      </c>
      <c r="Y24" s="304">
        <f>IF(ISERROR(R24/X24-1),"         /0",IF(R24/X24&gt;5,"  *  ",(R24/X24-1)))</f>
        <v>5.1663167093106033E-2</v>
      </c>
    </row>
    <row r="25" spans="1:25" ht="19.350000000000001" customHeight="1" x14ac:dyDescent="0.25">
      <c r="A25" s="310" t="s">
        <v>268</v>
      </c>
      <c r="B25" s="307">
        <v>124.16000000000001</v>
      </c>
      <c r="C25" s="305">
        <v>387.15499999999997</v>
      </c>
      <c r="D25" s="306">
        <v>0</v>
      </c>
      <c r="E25" s="305">
        <v>188.673</v>
      </c>
      <c r="F25" s="306">
        <f t="shared" si="0"/>
        <v>699.98800000000006</v>
      </c>
      <c r="G25" s="308">
        <f t="shared" si="1"/>
        <v>1.5510752348645147E-2</v>
      </c>
      <c r="H25" s="307">
        <v>243.72</v>
      </c>
      <c r="I25" s="305">
        <v>481.60300000000001</v>
      </c>
      <c r="J25" s="306"/>
      <c r="K25" s="305">
        <v>26.1</v>
      </c>
      <c r="L25" s="306">
        <f t="shared" si="2"/>
        <v>751.423</v>
      </c>
      <c r="M25" s="309">
        <f t="shared" si="3"/>
        <v>-6.8450127291818208E-2</v>
      </c>
      <c r="N25" s="307">
        <v>2959.2169999999996</v>
      </c>
      <c r="O25" s="305">
        <v>3615.9370000000004</v>
      </c>
      <c r="P25" s="306">
        <v>11.084</v>
      </c>
      <c r="Q25" s="305">
        <v>865.05200000000013</v>
      </c>
      <c r="R25" s="306">
        <f t="shared" si="4"/>
        <v>7451.2900000000009</v>
      </c>
      <c r="S25" s="308">
        <f t="shared" si="5"/>
        <v>1.8203332950624648E-2</v>
      </c>
      <c r="T25" s="311">
        <v>1526.2149999999999</v>
      </c>
      <c r="U25" s="305">
        <v>2975.3489999999993</v>
      </c>
      <c r="V25" s="306">
        <v>19.489000000000001</v>
      </c>
      <c r="W25" s="305">
        <v>331.68700000000001</v>
      </c>
      <c r="X25" s="306">
        <f t="shared" si="6"/>
        <v>4852.7399999999989</v>
      </c>
      <c r="Y25" s="304">
        <f t="shared" si="7"/>
        <v>0.53548098599966254</v>
      </c>
    </row>
    <row r="26" spans="1:25" ht="19.350000000000001" customHeight="1" x14ac:dyDescent="0.25">
      <c r="A26" s="310" t="s">
        <v>267</v>
      </c>
      <c r="B26" s="307">
        <v>224.38300000000001</v>
      </c>
      <c r="C26" s="305">
        <v>315.36400000000003</v>
      </c>
      <c r="D26" s="306">
        <v>0</v>
      </c>
      <c r="E26" s="305">
        <v>52.853999999999999</v>
      </c>
      <c r="F26" s="306">
        <f t="shared" si="0"/>
        <v>592.60100000000011</v>
      </c>
      <c r="G26" s="308">
        <f t="shared" si="1"/>
        <v>1.3131207038634182E-2</v>
      </c>
      <c r="H26" s="307">
        <v>154.584</v>
      </c>
      <c r="I26" s="305">
        <v>353.57099999999997</v>
      </c>
      <c r="J26" s="306"/>
      <c r="K26" s="305"/>
      <c r="L26" s="306">
        <f t="shared" si="2"/>
        <v>508.15499999999997</v>
      </c>
      <c r="M26" s="309">
        <f t="shared" si="3"/>
        <v>0.16618157845539283</v>
      </c>
      <c r="N26" s="307">
        <v>1803.2960000000003</v>
      </c>
      <c r="O26" s="305">
        <v>2479.5349999999994</v>
      </c>
      <c r="P26" s="306"/>
      <c r="Q26" s="305">
        <v>77.887</v>
      </c>
      <c r="R26" s="306">
        <f t="shared" si="4"/>
        <v>4360.7179999999998</v>
      </c>
      <c r="S26" s="308">
        <f t="shared" si="5"/>
        <v>1.0653135451416064E-2</v>
      </c>
      <c r="T26" s="311">
        <v>1468.2150000000001</v>
      </c>
      <c r="U26" s="305">
        <v>2733.2749999999992</v>
      </c>
      <c r="V26" s="306"/>
      <c r="W26" s="305">
        <v>280.19500000000005</v>
      </c>
      <c r="X26" s="306">
        <f t="shared" si="6"/>
        <v>4481.6849999999995</v>
      </c>
      <c r="Y26" s="304">
        <f t="shared" si="7"/>
        <v>-2.6991410596683973E-2</v>
      </c>
    </row>
    <row r="27" spans="1:25" ht="19.350000000000001" customHeight="1" x14ac:dyDescent="0.25">
      <c r="A27" s="310" t="s">
        <v>269</v>
      </c>
      <c r="B27" s="307">
        <v>263.15499999999997</v>
      </c>
      <c r="C27" s="305">
        <v>295.91199999999998</v>
      </c>
      <c r="D27" s="306">
        <v>0</v>
      </c>
      <c r="E27" s="305">
        <v>0</v>
      </c>
      <c r="F27" s="306">
        <f t="shared" si="0"/>
        <v>559.06700000000001</v>
      </c>
      <c r="G27" s="308">
        <f t="shared" si="1"/>
        <v>1.2388140629982223E-2</v>
      </c>
      <c r="H27" s="307">
        <v>257.459</v>
      </c>
      <c r="I27" s="305">
        <v>342.04400000000004</v>
      </c>
      <c r="J27" s="306"/>
      <c r="K27" s="305"/>
      <c r="L27" s="306">
        <f t="shared" si="2"/>
        <v>599.50300000000004</v>
      </c>
      <c r="M27" s="309">
        <f t="shared" si="3"/>
        <v>-6.7449203757112164E-2</v>
      </c>
      <c r="N27" s="307">
        <v>1899.885</v>
      </c>
      <c r="O27" s="305">
        <v>2915.1890000000003</v>
      </c>
      <c r="P27" s="306"/>
      <c r="Q27" s="305"/>
      <c r="R27" s="306">
        <f t="shared" si="4"/>
        <v>4815.0740000000005</v>
      </c>
      <c r="S27" s="308">
        <f t="shared" si="5"/>
        <v>1.1763116883639749E-2</v>
      </c>
      <c r="T27" s="311">
        <v>2242.0919999999996</v>
      </c>
      <c r="U27" s="305">
        <v>3048.4170000000004</v>
      </c>
      <c r="V27" s="306"/>
      <c r="W27" s="305"/>
      <c r="X27" s="306">
        <f t="shared" si="6"/>
        <v>5290.509</v>
      </c>
      <c r="Y27" s="304">
        <f t="shared" si="7"/>
        <v>-8.9865644307570269E-2</v>
      </c>
    </row>
    <row r="28" spans="1:25" ht="19.350000000000001" customHeight="1" x14ac:dyDescent="0.25">
      <c r="A28" s="310" t="s">
        <v>271</v>
      </c>
      <c r="B28" s="307">
        <v>155.62099999999998</v>
      </c>
      <c r="C28" s="305">
        <v>331.98200000000003</v>
      </c>
      <c r="D28" s="306">
        <v>0</v>
      </c>
      <c r="E28" s="305">
        <v>0</v>
      </c>
      <c r="F28" s="306">
        <f>SUM(B28:E28)</f>
        <v>487.60300000000001</v>
      </c>
      <c r="G28" s="308">
        <f>F28/$F$9</f>
        <v>1.0804598618056908E-2</v>
      </c>
      <c r="H28" s="307">
        <v>128.42500000000001</v>
      </c>
      <c r="I28" s="305">
        <v>305.56900000000002</v>
      </c>
      <c r="J28" s="306"/>
      <c r="K28" s="305"/>
      <c r="L28" s="306">
        <f>SUM(H28:K28)</f>
        <v>433.99400000000003</v>
      </c>
      <c r="M28" s="309">
        <f>IF(ISERROR(F28/L28-1),"         /0",(F28/L28-1))</f>
        <v>0.12352474919008083</v>
      </c>
      <c r="N28" s="307">
        <v>613.45600000000002</v>
      </c>
      <c r="O28" s="305">
        <v>4063.456999999999</v>
      </c>
      <c r="P28" s="306">
        <v>0</v>
      </c>
      <c r="Q28" s="305"/>
      <c r="R28" s="306">
        <f>SUM(N28:Q28)</f>
        <v>4676.9129999999986</v>
      </c>
      <c r="S28" s="308">
        <f>R28/$R$9</f>
        <v>1.1425592685307476E-2</v>
      </c>
      <c r="T28" s="311">
        <v>759.97199999999987</v>
      </c>
      <c r="U28" s="305">
        <v>5302.3419999999996</v>
      </c>
      <c r="V28" s="306">
        <v>0</v>
      </c>
      <c r="W28" s="305">
        <v>0</v>
      </c>
      <c r="X28" s="306">
        <f>SUM(T28:W28)</f>
        <v>6062.3139999999994</v>
      </c>
      <c r="Y28" s="304">
        <f>IF(ISERROR(R28/X28-1),"         /0",IF(R28/X28&gt;5,"  *  ",(R28/X28-1)))</f>
        <v>-0.22852676387267323</v>
      </c>
    </row>
    <row r="29" spans="1:25" ht="19.350000000000001" customHeight="1" x14ac:dyDescent="0.25">
      <c r="A29" s="310" t="s">
        <v>272</v>
      </c>
      <c r="B29" s="307">
        <v>142.51999999999998</v>
      </c>
      <c r="C29" s="305">
        <v>51.495999999999995</v>
      </c>
      <c r="D29" s="306">
        <v>0</v>
      </c>
      <c r="E29" s="305">
        <v>0</v>
      </c>
      <c r="F29" s="306">
        <f>SUM(B29:E29)</f>
        <v>194.01599999999996</v>
      </c>
      <c r="G29" s="308">
        <f>F29/$F$9</f>
        <v>4.2991224530631042E-3</v>
      </c>
      <c r="H29" s="307">
        <v>101.03700000000001</v>
      </c>
      <c r="I29" s="305">
        <v>52.042999999999999</v>
      </c>
      <c r="J29" s="306"/>
      <c r="K29" s="305"/>
      <c r="L29" s="306">
        <f>SUM(H29:K29)</f>
        <v>153.08000000000001</v>
      </c>
      <c r="M29" s="309">
        <f>IF(ISERROR(F29/L29-1),"         /0",(F29/L29-1))</f>
        <v>0.26741573033707833</v>
      </c>
      <c r="N29" s="307">
        <v>901.40299999999991</v>
      </c>
      <c r="O29" s="305">
        <v>163.37200000000001</v>
      </c>
      <c r="P29" s="306">
        <v>0</v>
      </c>
      <c r="Q29" s="305">
        <v>24.436</v>
      </c>
      <c r="R29" s="306">
        <f>SUM(N29:Q29)</f>
        <v>1089.2109999999998</v>
      </c>
      <c r="S29" s="308">
        <f>R29/$R$9</f>
        <v>2.6609178392577415E-3</v>
      </c>
      <c r="T29" s="311">
        <v>1003.9910000000001</v>
      </c>
      <c r="U29" s="305">
        <v>585.74299999999994</v>
      </c>
      <c r="V29" s="306">
        <v>0</v>
      </c>
      <c r="W29" s="305"/>
      <c r="X29" s="306">
        <f>SUM(T29:W29)</f>
        <v>1589.7339999999999</v>
      </c>
      <c r="Y29" s="304">
        <f>IF(ISERROR(R29/X29-1),"         /0",IF(R29/X29&gt;5,"  *  ",(R29/X29-1)))</f>
        <v>-0.314847012141654</v>
      </c>
    </row>
    <row r="30" spans="1:25" ht="19.350000000000001" customHeight="1" x14ac:dyDescent="0.25">
      <c r="A30" s="310" t="s">
        <v>270</v>
      </c>
      <c r="B30" s="307">
        <v>88.749000000000009</v>
      </c>
      <c r="C30" s="305">
        <v>99.956000000000003</v>
      </c>
      <c r="D30" s="306">
        <v>0</v>
      </c>
      <c r="E30" s="305">
        <v>0</v>
      </c>
      <c r="F30" s="306">
        <f t="shared" si="0"/>
        <v>188.70500000000001</v>
      </c>
      <c r="G30" s="308">
        <f t="shared" si="1"/>
        <v>4.1814381417268334E-3</v>
      </c>
      <c r="H30" s="307">
        <v>55.567</v>
      </c>
      <c r="I30" s="305">
        <v>5.3609999999999998</v>
      </c>
      <c r="J30" s="306"/>
      <c r="K30" s="305"/>
      <c r="L30" s="306">
        <f t="shared" si="2"/>
        <v>60.927999999999997</v>
      </c>
      <c r="M30" s="309">
        <f t="shared" si="3"/>
        <v>2.0971802783613449</v>
      </c>
      <c r="N30" s="307">
        <v>1451.1130000000003</v>
      </c>
      <c r="O30" s="305">
        <v>472.92399999999998</v>
      </c>
      <c r="P30" s="306">
        <v>0.93100000000000005</v>
      </c>
      <c r="Q30" s="305">
        <v>12.655999999999999</v>
      </c>
      <c r="R30" s="306">
        <f t="shared" si="4"/>
        <v>1937.6240000000003</v>
      </c>
      <c r="S30" s="308">
        <f t="shared" si="5"/>
        <v>4.7335716104353921E-3</v>
      </c>
      <c r="T30" s="311">
        <v>298.85200000000003</v>
      </c>
      <c r="U30" s="305">
        <v>176.50600000000006</v>
      </c>
      <c r="V30" s="306">
        <v>236.88200000000001</v>
      </c>
      <c r="W30" s="305">
        <v>0.1</v>
      </c>
      <c r="X30" s="306">
        <f t="shared" si="6"/>
        <v>712.34</v>
      </c>
      <c r="Y30" s="304">
        <f t="shared" si="7"/>
        <v>1.7200831063817841</v>
      </c>
    </row>
    <row r="31" spans="1:25" ht="19.350000000000001" customHeight="1" x14ac:dyDescent="0.25">
      <c r="A31" s="310" t="s">
        <v>266</v>
      </c>
      <c r="B31" s="307">
        <v>44.183999999999997</v>
      </c>
      <c r="C31" s="305">
        <v>15.539</v>
      </c>
      <c r="D31" s="306">
        <v>0</v>
      </c>
      <c r="E31" s="305">
        <v>33.838000000000001</v>
      </c>
      <c r="F31" s="306">
        <f t="shared" si="0"/>
        <v>93.561000000000007</v>
      </c>
      <c r="G31" s="308">
        <f t="shared" si="1"/>
        <v>2.0731805409401143E-3</v>
      </c>
      <c r="H31" s="307">
        <v>0.17699999999999999</v>
      </c>
      <c r="I31" s="305">
        <v>0.45</v>
      </c>
      <c r="J31" s="306"/>
      <c r="K31" s="305"/>
      <c r="L31" s="306">
        <f t="shared" si="2"/>
        <v>0.627</v>
      </c>
      <c r="M31" s="309" t="s">
        <v>51</v>
      </c>
      <c r="N31" s="307">
        <v>493.928</v>
      </c>
      <c r="O31" s="305">
        <v>171.40099999999995</v>
      </c>
      <c r="P31" s="306"/>
      <c r="Q31" s="305">
        <v>43.948</v>
      </c>
      <c r="R31" s="306">
        <f t="shared" si="4"/>
        <v>709.27699999999993</v>
      </c>
      <c r="S31" s="308">
        <f t="shared" si="5"/>
        <v>1.7327476698961112E-3</v>
      </c>
      <c r="T31" s="311">
        <v>35.127000000000002</v>
      </c>
      <c r="U31" s="305">
        <v>3.1500000000000004</v>
      </c>
      <c r="V31" s="306"/>
      <c r="W31" s="305"/>
      <c r="X31" s="306">
        <f t="shared" si="6"/>
        <v>38.277000000000001</v>
      </c>
      <c r="Y31" s="304" t="str">
        <f t="shared" si="7"/>
        <v xml:space="preserve">  *  </v>
      </c>
    </row>
    <row r="32" spans="1:25" ht="19.350000000000001" customHeight="1" thickBot="1" x14ac:dyDescent="0.3">
      <c r="A32" s="310" t="s">
        <v>246</v>
      </c>
      <c r="B32" s="307">
        <v>360.54299999999995</v>
      </c>
      <c r="C32" s="305">
        <v>356.48400000000004</v>
      </c>
      <c r="D32" s="306">
        <v>0.08</v>
      </c>
      <c r="E32" s="305">
        <v>82.481999999999999</v>
      </c>
      <c r="F32" s="306">
        <f t="shared" si="0"/>
        <v>799.58900000000006</v>
      </c>
      <c r="G32" s="308">
        <f t="shared" si="1"/>
        <v>1.7717770818500924E-2</v>
      </c>
      <c r="H32" s="307">
        <v>274.34100000000007</v>
      </c>
      <c r="I32" s="305">
        <v>217.64899999999997</v>
      </c>
      <c r="J32" s="306">
        <v>0</v>
      </c>
      <c r="K32" s="305">
        <v>179.45699999999999</v>
      </c>
      <c r="L32" s="306">
        <f t="shared" si="2"/>
        <v>671.447</v>
      </c>
      <c r="M32" s="309" t="s">
        <v>51</v>
      </c>
      <c r="N32" s="307">
        <v>2511.2520000000004</v>
      </c>
      <c r="O32" s="305">
        <v>2528.0699999999993</v>
      </c>
      <c r="P32" s="306">
        <v>2.1429999999999998</v>
      </c>
      <c r="Q32" s="305">
        <v>706.9899999999999</v>
      </c>
      <c r="R32" s="306">
        <f t="shared" si="4"/>
        <v>5748.4549999999999</v>
      </c>
      <c r="S32" s="308">
        <f t="shared" si="5"/>
        <v>1.4043345557169698E-2</v>
      </c>
      <c r="T32" s="311">
        <v>2315.4410000000003</v>
      </c>
      <c r="U32" s="305">
        <v>1679.9960000000001</v>
      </c>
      <c r="V32" s="306">
        <v>4.7889999999999997</v>
      </c>
      <c r="W32" s="305">
        <v>590.32100000000003</v>
      </c>
      <c r="X32" s="306">
        <f t="shared" si="6"/>
        <v>4590.5470000000005</v>
      </c>
      <c r="Y32" s="304">
        <f t="shared" si="7"/>
        <v>0.25223747845300348</v>
      </c>
    </row>
    <row r="33" spans="1:25" s="296" customFormat="1" ht="19.350000000000001" customHeight="1" x14ac:dyDescent="0.25">
      <c r="A33" s="303" t="s">
        <v>62</v>
      </c>
      <c r="B33" s="300">
        <f>SUM(B34:B42)</f>
        <v>2584.3309999999997</v>
      </c>
      <c r="C33" s="299">
        <f>SUM(C34:C42)</f>
        <v>1408.807</v>
      </c>
      <c r="D33" s="298">
        <f>SUM(D34:D42)</f>
        <v>457.851</v>
      </c>
      <c r="E33" s="299">
        <f>SUM(E34:E42)</f>
        <v>13.679</v>
      </c>
      <c r="F33" s="298">
        <f t="shared" si="0"/>
        <v>4464.6679999999997</v>
      </c>
      <c r="G33" s="301">
        <f t="shared" si="1"/>
        <v>9.8930781194707371E-2</v>
      </c>
      <c r="H33" s="300">
        <f>SUM(H34:H42)</f>
        <v>3211.6390000000001</v>
      </c>
      <c r="I33" s="379">
        <f>SUM(I34:I42)</f>
        <v>1156.3500000000001</v>
      </c>
      <c r="J33" s="298">
        <f>SUM(J34:J42)</f>
        <v>77.021000000000001</v>
      </c>
      <c r="K33" s="299">
        <f>SUM(K34:K42)</f>
        <v>61.411000000000001</v>
      </c>
      <c r="L33" s="298">
        <f t="shared" si="2"/>
        <v>4506.4210000000003</v>
      </c>
      <c r="M33" s="302">
        <f t="shared" si="3"/>
        <v>-9.2652239992669916E-3</v>
      </c>
      <c r="N33" s="300">
        <f>SUM(N34:N42)</f>
        <v>22760.378999999997</v>
      </c>
      <c r="O33" s="299">
        <f>SUM(O34:O42)</f>
        <v>11182.638999999999</v>
      </c>
      <c r="P33" s="298">
        <f>SUM(P34:P42)</f>
        <v>2621.3220000000001</v>
      </c>
      <c r="Q33" s="299">
        <f>SUM(Q34:Q42)</f>
        <v>184.93300000000002</v>
      </c>
      <c r="R33" s="298">
        <f t="shared" si="4"/>
        <v>36749.272999999994</v>
      </c>
      <c r="S33" s="301">
        <f t="shared" si="5"/>
        <v>8.9777642812506359E-2</v>
      </c>
      <c r="T33" s="300">
        <f>SUM(T34:T42)</f>
        <v>26478.661</v>
      </c>
      <c r="U33" s="299">
        <f>SUM(U34:U42)</f>
        <v>9385.7899999999991</v>
      </c>
      <c r="V33" s="298">
        <f>SUM(V34:V42)</f>
        <v>623.20499999999981</v>
      </c>
      <c r="W33" s="299">
        <f>SUM(W34:W42)</f>
        <v>367.66600000000005</v>
      </c>
      <c r="X33" s="298">
        <f t="shared" si="6"/>
        <v>36855.322</v>
      </c>
      <c r="Y33" s="297">
        <f t="shared" si="7"/>
        <v>-2.8774406041006673E-3</v>
      </c>
    </row>
    <row r="34" spans="1:25" ht="19.350000000000001" customHeight="1" x14ac:dyDescent="0.25">
      <c r="A34" s="310" t="s">
        <v>328</v>
      </c>
      <c r="B34" s="307">
        <v>1552.806</v>
      </c>
      <c r="C34" s="305">
        <v>0</v>
      </c>
      <c r="D34" s="306">
        <v>129.69999999999999</v>
      </c>
      <c r="E34" s="305">
        <v>0</v>
      </c>
      <c r="F34" s="306">
        <f t="shared" si="0"/>
        <v>1682.5060000000001</v>
      </c>
      <c r="G34" s="308">
        <f t="shared" si="1"/>
        <v>3.7281973249697925E-2</v>
      </c>
      <c r="H34" s="307">
        <v>2308.5709999999999</v>
      </c>
      <c r="I34" s="354"/>
      <c r="J34" s="306"/>
      <c r="K34" s="305"/>
      <c r="L34" s="306">
        <f t="shared" si="2"/>
        <v>2308.5709999999999</v>
      </c>
      <c r="M34" s="309">
        <f t="shared" si="3"/>
        <v>-0.27119157262219784</v>
      </c>
      <c r="N34" s="307">
        <v>12864.390000000001</v>
      </c>
      <c r="O34" s="305">
        <v>404.798</v>
      </c>
      <c r="P34" s="306">
        <v>129.69999999999999</v>
      </c>
      <c r="Q34" s="305"/>
      <c r="R34" s="306">
        <f t="shared" si="4"/>
        <v>13398.888000000003</v>
      </c>
      <c r="S34" s="308">
        <f t="shared" si="5"/>
        <v>3.2733180352949517E-2</v>
      </c>
      <c r="T34" s="307">
        <v>16854.582000000002</v>
      </c>
      <c r="U34" s="305">
        <v>18.61</v>
      </c>
      <c r="V34" s="306"/>
      <c r="W34" s="305"/>
      <c r="X34" s="289">
        <f t="shared" si="6"/>
        <v>16873.192000000003</v>
      </c>
      <c r="Y34" s="304">
        <f t="shared" si="7"/>
        <v>-0.20590674248239449</v>
      </c>
    </row>
    <row r="35" spans="1:25" ht="19.350000000000001" customHeight="1" x14ac:dyDescent="0.25">
      <c r="A35" s="310" t="s">
        <v>278</v>
      </c>
      <c r="B35" s="307">
        <v>259.78100000000001</v>
      </c>
      <c r="C35" s="305">
        <v>657.95100000000002</v>
      </c>
      <c r="D35" s="306">
        <v>0</v>
      </c>
      <c r="E35" s="305">
        <v>0</v>
      </c>
      <c r="F35" s="306">
        <f>SUM(B35:E35)</f>
        <v>917.73199999999997</v>
      </c>
      <c r="G35" s="308">
        <f>F35/$F$9</f>
        <v>2.0335654003249781E-2</v>
      </c>
      <c r="H35" s="307">
        <v>234.84699999999998</v>
      </c>
      <c r="I35" s="354">
        <v>620.89400000000001</v>
      </c>
      <c r="J35" s="306"/>
      <c r="K35" s="305"/>
      <c r="L35" s="306">
        <f>SUM(H35:K35)</f>
        <v>855.74099999999999</v>
      </c>
      <c r="M35" s="309">
        <f>IF(ISERROR(F35/L35-1),"         /0",(F35/L35-1))</f>
        <v>7.244131109763341E-2</v>
      </c>
      <c r="N35" s="307">
        <v>3047.9700000000003</v>
      </c>
      <c r="O35" s="305">
        <v>5422.42</v>
      </c>
      <c r="P35" s="306">
        <v>0</v>
      </c>
      <c r="Q35" s="305"/>
      <c r="R35" s="306">
        <f>SUM(N35:Q35)</f>
        <v>8470.39</v>
      </c>
      <c r="S35" s="308">
        <f>R35/$R$9</f>
        <v>2.0692971202522177E-2</v>
      </c>
      <c r="T35" s="307">
        <v>2042.0470000000005</v>
      </c>
      <c r="U35" s="305">
        <v>4955.5830000000005</v>
      </c>
      <c r="V35" s="306"/>
      <c r="W35" s="305"/>
      <c r="X35" s="289">
        <f>SUM(T35:W35)</f>
        <v>6997.630000000001</v>
      </c>
      <c r="Y35" s="304">
        <f>IF(ISERROR(R35/X35-1),"         /0",IF(R35/X35&gt;5,"  *  ",(R35/X35-1)))</f>
        <v>0.21046554333395706</v>
      </c>
    </row>
    <row r="36" spans="1:25" ht="19.350000000000001" customHeight="1" x14ac:dyDescent="0.25">
      <c r="A36" s="310" t="s">
        <v>280</v>
      </c>
      <c r="B36" s="307">
        <v>38.009</v>
      </c>
      <c r="C36" s="305">
        <v>173.696</v>
      </c>
      <c r="D36" s="306">
        <v>328.15100000000001</v>
      </c>
      <c r="E36" s="305">
        <v>13.679</v>
      </c>
      <c r="F36" s="306">
        <f t="shared" si="0"/>
        <v>553.53499999999997</v>
      </c>
      <c r="G36" s="308">
        <f t="shared" si="1"/>
        <v>1.2265559268597877E-2</v>
      </c>
      <c r="H36" s="307">
        <v>0</v>
      </c>
      <c r="I36" s="354"/>
      <c r="J36" s="306">
        <v>77.021000000000001</v>
      </c>
      <c r="K36" s="305">
        <v>61.411000000000001</v>
      </c>
      <c r="L36" s="306">
        <f t="shared" si="2"/>
        <v>138.43200000000002</v>
      </c>
      <c r="M36" s="309">
        <f t="shared" si="3"/>
        <v>2.9986058136846965</v>
      </c>
      <c r="N36" s="307">
        <v>469.55999999999995</v>
      </c>
      <c r="O36" s="305">
        <v>1613.8779999999999</v>
      </c>
      <c r="P36" s="306">
        <v>2491.5320000000002</v>
      </c>
      <c r="Q36" s="305">
        <v>184.85300000000001</v>
      </c>
      <c r="R36" s="306">
        <f t="shared" si="4"/>
        <v>4759.8230000000003</v>
      </c>
      <c r="S36" s="308">
        <f t="shared" si="5"/>
        <v>1.1628139940203784E-2</v>
      </c>
      <c r="T36" s="307">
        <v>2.8290000000000006</v>
      </c>
      <c r="U36" s="305"/>
      <c r="V36" s="306">
        <v>622.92999999999984</v>
      </c>
      <c r="W36" s="305">
        <v>367.56600000000003</v>
      </c>
      <c r="X36" s="289">
        <f t="shared" si="6"/>
        <v>993.32499999999982</v>
      </c>
      <c r="Y36" s="304">
        <f t="shared" si="7"/>
        <v>3.7918083205396034</v>
      </c>
    </row>
    <row r="37" spans="1:25" ht="19.350000000000001" customHeight="1" x14ac:dyDescent="0.25">
      <c r="A37" s="310" t="s">
        <v>329</v>
      </c>
      <c r="B37" s="307">
        <v>288.50599999999997</v>
      </c>
      <c r="C37" s="305">
        <v>94.034000000000006</v>
      </c>
      <c r="D37" s="306">
        <v>0</v>
      </c>
      <c r="E37" s="305">
        <v>0</v>
      </c>
      <c r="F37" s="306">
        <f t="shared" si="0"/>
        <v>382.53999999999996</v>
      </c>
      <c r="G37" s="308">
        <f t="shared" si="1"/>
        <v>8.4765498886419672E-3</v>
      </c>
      <c r="H37" s="307">
        <v>235.94</v>
      </c>
      <c r="I37" s="354">
        <v>70.641999999999996</v>
      </c>
      <c r="J37" s="306"/>
      <c r="K37" s="305"/>
      <c r="L37" s="306">
        <f t="shared" si="2"/>
        <v>306.58199999999999</v>
      </c>
      <c r="M37" s="309" t="s">
        <v>51</v>
      </c>
      <c r="N37" s="307">
        <v>2323.3890000000001</v>
      </c>
      <c r="O37" s="305">
        <v>770.00700000000006</v>
      </c>
      <c r="P37" s="306"/>
      <c r="Q37" s="305"/>
      <c r="R37" s="306">
        <f t="shared" si="4"/>
        <v>3093.3960000000002</v>
      </c>
      <c r="S37" s="308">
        <f t="shared" si="5"/>
        <v>7.5570964673406186E-3</v>
      </c>
      <c r="T37" s="307">
        <v>2999.1609999999996</v>
      </c>
      <c r="U37" s="305">
        <v>784.029</v>
      </c>
      <c r="V37" s="306"/>
      <c r="W37" s="305"/>
      <c r="X37" s="289">
        <f t="shared" si="6"/>
        <v>3783.1899999999996</v>
      </c>
      <c r="Y37" s="304">
        <f t="shared" si="7"/>
        <v>-0.18233131299247451</v>
      </c>
    </row>
    <row r="38" spans="1:25" ht="19.350000000000001" customHeight="1" x14ac:dyDescent="0.25">
      <c r="A38" s="310" t="s">
        <v>279</v>
      </c>
      <c r="B38" s="307">
        <v>28.45</v>
      </c>
      <c r="C38" s="305">
        <v>258.34699999999998</v>
      </c>
      <c r="D38" s="306">
        <v>0</v>
      </c>
      <c r="E38" s="305">
        <v>0</v>
      </c>
      <c r="F38" s="306">
        <f>SUM(B38:E38)</f>
        <v>286.79699999999997</v>
      </c>
      <c r="G38" s="308">
        <f>F38/$F$9</f>
        <v>6.3550192879511958E-3</v>
      </c>
      <c r="H38" s="307">
        <v>28.067999999999998</v>
      </c>
      <c r="I38" s="354">
        <v>298.15100000000001</v>
      </c>
      <c r="J38" s="306"/>
      <c r="K38" s="305"/>
      <c r="L38" s="306">
        <f>SUM(H38:K38)</f>
        <v>326.21899999999999</v>
      </c>
      <c r="M38" s="309" t="s">
        <v>51</v>
      </c>
      <c r="N38" s="307">
        <v>249.26299999999995</v>
      </c>
      <c r="O38" s="305">
        <v>2228.6529999999998</v>
      </c>
      <c r="P38" s="306"/>
      <c r="Q38" s="305"/>
      <c r="R38" s="306">
        <f>SUM(N38:Q38)</f>
        <v>2477.9159999999997</v>
      </c>
      <c r="S38" s="308">
        <f>R38/$R$9</f>
        <v>6.0534927471189567E-3</v>
      </c>
      <c r="T38" s="307">
        <v>317.71599999999989</v>
      </c>
      <c r="U38" s="305">
        <v>2533.8049999999998</v>
      </c>
      <c r="V38" s="306"/>
      <c r="W38" s="305"/>
      <c r="X38" s="289">
        <f>SUM(T38:W38)</f>
        <v>2851.5209999999997</v>
      </c>
      <c r="Y38" s="304">
        <f>IF(ISERROR(R38/X38-1),"         /0",IF(R38/X38&gt;5,"  *  ",(R38/X38-1)))</f>
        <v>-0.13101955061877502</v>
      </c>
    </row>
    <row r="39" spans="1:25" ht="19.350000000000001" customHeight="1" x14ac:dyDescent="0.25">
      <c r="A39" s="310" t="s">
        <v>281</v>
      </c>
      <c r="B39" s="307">
        <v>77.23299999999999</v>
      </c>
      <c r="C39" s="305">
        <v>105.117</v>
      </c>
      <c r="D39" s="306">
        <v>0</v>
      </c>
      <c r="E39" s="305">
        <v>0</v>
      </c>
      <c r="F39" s="306">
        <f t="shared" si="0"/>
        <v>182.35</v>
      </c>
      <c r="G39" s="308">
        <f t="shared" si="1"/>
        <v>4.0406202545978532E-3</v>
      </c>
      <c r="H39" s="307">
        <v>116.32900000000001</v>
      </c>
      <c r="I39" s="354">
        <v>77.364999999999995</v>
      </c>
      <c r="J39" s="306"/>
      <c r="K39" s="305"/>
      <c r="L39" s="306">
        <f t="shared" si="2"/>
        <v>193.69400000000002</v>
      </c>
      <c r="M39" s="309">
        <f>IF(ISERROR(F39/L39-1),"         /0",(F39/L39-1))</f>
        <v>-5.8566605057461918E-2</v>
      </c>
      <c r="N39" s="307">
        <v>807.95600000000013</v>
      </c>
      <c r="O39" s="305">
        <v>400.37900000000002</v>
      </c>
      <c r="P39" s="306"/>
      <c r="Q39" s="305"/>
      <c r="R39" s="306">
        <f t="shared" si="4"/>
        <v>1208.335</v>
      </c>
      <c r="S39" s="308">
        <f t="shared" si="5"/>
        <v>2.9519350771333597E-3</v>
      </c>
      <c r="T39" s="307">
        <v>960.69699999999989</v>
      </c>
      <c r="U39" s="305">
        <v>596.80099999999993</v>
      </c>
      <c r="V39" s="306"/>
      <c r="W39" s="305"/>
      <c r="X39" s="289">
        <f t="shared" si="6"/>
        <v>1557.4979999999998</v>
      </c>
      <c r="Y39" s="304">
        <f t="shared" si="7"/>
        <v>-0.22418198931876632</v>
      </c>
    </row>
    <row r="40" spans="1:25" ht="19.350000000000001" customHeight="1" x14ac:dyDescent="0.25">
      <c r="A40" s="310" t="s">
        <v>283</v>
      </c>
      <c r="B40" s="307">
        <v>4.4750000000000005</v>
      </c>
      <c r="C40" s="305">
        <v>70.239000000000004</v>
      </c>
      <c r="D40" s="306">
        <v>0</v>
      </c>
      <c r="E40" s="305">
        <v>0</v>
      </c>
      <c r="F40" s="306">
        <f t="shared" si="0"/>
        <v>74.713999999999999</v>
      </c>
      <c r="G40" s="308">
        <f t="shared" si="1"/>
        <v>1.6555574538087417E-3</v>
      </c>
      <c r="H40" s="307">
        <v>2.0409999999999999</v>
      </c>
      <c r="I40" s="354">
        <v>65.117999999999995</v>
      </c>
      <c r="J40" s="306"/>
      <c r="K40" s="305"/>
      <c r="L40" s="306">
        <f t="shared" si="2"/>
        <v>67.158999999999992</v>
      </c>
      <c r="M40" s="309">
        <f>IF(ISERROR(F40/L40-1),"         /0",(F40/L40-1))</f>
        <v>0.11249423011063309</v>
      </c>
      <c r="N40" s="307">
        <v>77.066000000000003</v>
      </c>
      <c r="O40" s="305">
        <v>141.99900000000002</v>
      </c>
      <c r="P40" s="306"/>
      <c r="Q40" s="305"/>
      <c r="R40" s="306">
        <f t="shared" si="4"/>
        <v>219.06500000000003</v>
      </c>
      <c r="S40" s="308">
        <f t="shared" si="5"/>
        <v>5.3517084059653949E-4</v>
      </c>
      <c r="T40" s="307">
        <v>88.540999999999997</v>
      </c>
      <c r="U40" s="305">
        <v>418.16800000000001</v>
      </c>
      <c r="V40" s="306"/>
      <c r="W40" s="305"/>
      <c r="X40" s="289">
        <f t="shared" si="6"/>
        <v>506.709</v>
      </c>
      <c r="Y40" s="304">
        <f t="shared" si="7"/>
        <v>-0.56767099064749194</v>
      </c>
    </row>
    <row r="41" spans="1:25" ht="19.350000000000001" customHeight="1" x14ac:dyDescent="0.25">
      <c r="A41" s="310" t="s">
        <v>282</v>
      </c>
      <c r="B41" s="307">
        <v>10.701000000000001</v>
      </c>
      <c r="C41" s="305">
        <v>49.423000000000002</v>
      </c>
      <c r="D41" s="306">
        <v>0</v>
      </c>
      <c r="E41" s="305">
        <v>0</v>
      </c>
      <c r="F41" s="306">
        <f t="shared" si="0"/>
        <v>60.124000000000002</v>
      </c>
      <c r="G41" s="308">
        <f t="shared" si="1"/>
        <v>1.3322635162459082E-3</v>
      </c>
      <c r="H41" s="307">
        <v>20.182000000000002</v>
      </c>
      <c r="I41" s="354">
        <v>24.18</v>
      </c>
      <c r="J41" s="306"/>
      <c r="K41" s="305"/>
      <c r="L41" s="306">
        <f t="shared" si="2"/>
        <v>44.362000000000002</v>
      </c>
      <c r="M41" s="309" t="s">
        <v>51</v>
      </c>
      <c r="N41" s="307">
        <v>177.72299999999996</v>
      </c>
      <c r="O41" s="305">
        <v>200.505</v>
      </c>
      <c r="P41" s="306"/>
      <c r="Q41" s="305"/>
      <c r="R41" s="306">
        <f t="shared" si="4"/>
        <v>378.22799999999995</v>
      </c>
      <c r="S41" s="308">
        <f t="shared" si="5"/>
        <v>9.2400244994475555E-4</v>
      </c>
      <c r="T41" s="307">
        <v>56.884999999999998</v>
      </c>
      <c r="U41" s="305">
        <v>50.994</v>
      </c>
      <c r="V41" s="306">
        <v>0</v>
      </c>
      <c r="W41" s="305"/>
      <c r="X41" s="289">
        <f t="shared" si="6"/>
        <v>107.87899999999999</v>
      </c>
      <c r="Y41" s="304">
        <f t="shared" si="7"/>
        <v>2.506039173518479</v>
      </c>
    </row>
    <row r="42" spans="1:25" ht="19.350000000000001" customHeight="1" thickBot="1" x14ac:dyDescent="0.3">
      <c r="A42" s="310" t="s">
        <v>246</v>
      </c>
      <c r="B42" s="307">
        <v>324.37</v>
      </c>
      <c r="C42" s="305">
        <v>0</v>
      </c>
      <c r="D42" s="306">
        <v>0</v>
      </c>
      <c r="E42" s="305">
        <v>0</v>
      </c>
      <c r="F42" s="306">
        <f t="shared" si="0"/>
        <v>324.37</v>
      </c>
      <c r="G42" s="308">
        <f t="shared" si="1"/>
        <v>7.1875842719161271E-3</v>
      </c>
      <c r="H42" s="307">
        <v>265.661</v>
      </c>
      <c r="I42" s="354">
        <v>0</v>
      </c>
      <c r="J42" s="306"/>
      <c r="K42" s="305"/>
      <c r="L42" s="306">
        <f t="shared" si="2"/>
        <v>265.661</v>
      </c>
      <c r="M42" s="309" t="s">
        <v>51</v>
      </c>
      <c r="N42" s="307">
        <v>2743.0620000000008</v>
      </c>
      <c r="O42" s="305">
        <v>0</v>
      </c>
      <c r="P42" s="306">
        <v>0.09</v>
      </c>
      <c r="Q42" s="305">
        <v>0.08</v>
      </c>
      <c r="R42" s="306">
        <f t="shared" si="4"/>
        <v>2743.2320000000009</v>
      </c>
      <c r="S42" s="308">
        <f t="shared" si="5"/>
        <v>6.7016537346966717E-3</v>
      </c>
      <c r="T42" s="307">
        <v>3156.2029999999995</v>
      </c>
      <c r="U42" s="305">
        <v>27.8</v>
      </c>
      <c r="V42" s="306">
        <v>0.27500000000000002</v>
      </c>
      <c r="W42" s="305">
        <v>0.1</v>
      </c>
      <c r="X42" s="289">
        <f t="shared" si="6"/>
        <v>3184.3779999999997</v>
      </c>
      <c r="Y42" s="304">
        <f t="shared" si="7"/>
        <v>-0.13853443278404731</v>
      </c>
    </row>
    <row r="43" spans="1:25" s="296" customFormat="1" ht="19.350000000000001" customHeight="1" x14ac:dyDescent="0.25">
      <c r="A43" s="303" t="s">
        <v>61</v>
      </c>
      <c r="B43" s="300">
        <f>SUM(B44:B49)</f>
        <v>2888.7020000000002</v>
      </c>
      <c r="C43" s="299">
        <f>SUM(C44:C49)</f>
        <v>2160.6099999999997</v>
      </c>
      <c r="D43" s="298">
        <f>SUM(D44:D49)</f>
        <v>2.87</v>
      </c>
      <c r="E43" s="299">
        <f>SUM(E44:E49)</f>
        <v>0.43000000000000005</v>
      </c>
      <c r="F43" s="298">
        <f t="shared" si="0"/>
        <v>5052.6120000000001</v>
      </c>
      <c r="G43" s="301">
        <f t="shared" si="1"/>
        <v>0.11195879564477199</v>
      </c>
      <c r="H43" s="300">
        <f>SUM(H44:H49)</f>
        <v>2518.1290000000004</v>
      </c>
      <c r="I43" s="299">
        <f>SUM(I44:I49)</f>
        <v>2654.5340000000001</v>
      </c>
      <c r="J43" s="298">
        <f>SUM(J44:J49)</f>
        <v>0.66299999999999992</v>
      </c>
      <c r="K43" s="299">
        <f>SUM(K44:K49)</f>
        <v>0.72599999999999998</v>
      </c>
      <c r="L43" s="298">
        <f t="shared" si="2"/>
        <v>5174.0519999999997</v>
      </c>
      <c r="M43" s="302">
        <f t="shared" ref="M43:M55" si="8">IF(ISERROR(F43/L43-1),"         /0",(F43/L43-1))</f>
        <v>-2.3470966275561111E-2</v>
      </c>
      <c r="N43" s="300">
        <f>SUM(N44:N49)</f>
        <v>24044.137000000002</v>
      </c>
      <c r="O43" s="299">
        <f>SUM(O44:O49)</f>
        <v>19314.739999999998</v>
      </c>
      <c r="P43" s="298">
        <f>SUM(P44:P49)</f>
        <v>619.61300000000006</v>
      </c>
      <c r="Q43" s="299">
        <f>SUM(Q44:Q49)</f>
        <v>470.71500000000003</v>
      </c>
      <c r="R43" s="298">
        <f t="shared" si="4"/>
        <v>44449.204999999994</v>
      </c>
      <c r="S43" s="301">
        <f t="shared" si="5"/>
        <v>0.10858840254581013</v>
      </c>
      <c r="T43" s="300">
        <f>SUM(T44:T49)</f>
        <v>22071.275999999998</v>
      </c>
      <c r="U43" s="299">
        <f>SUM(U44:U49)</f>
        <v>17995.247000000003</v>
      </c>
      <c r="V43" s="298">
        <f>SUM(V44:V49)</f>
        <v>4.7290000000000001</v>
      </c>
      <c r="W43" s="299">
        <f>SUM(W44:W49)</f>
        <v>88.516000000000005</v>
      </c>
      <c r="X43" s="298">
        <f t="shared" si="6"/>
        <v>40159.768000000004</v>
      </c>
      <c r="Y43" s="297">
        <f t="shared" si="7"/>
        <v>0.1068093072649221</v>
      </c>
    </row>
    <row r="44" spans="1:25" s="280" customFormat="1" ht="19.350000000000001" customHeight="1" x14ac:dyDescent="0.25">
      <c r="A44" s="295" t="s">
        <v>288</v>
      </c>
      <c r="B44" s="293">
        <v>1282.9740000000002</v>
      </c>
      <c r="C44" s="290">
        <v>1117.251</v>
      </c>
      <c r="D44" s="289">
        <v>0</v>
      </c>
      <c r="E44" s="290">
        <v>0</v>
      </c>
      <c r="F44" s="289">
        <f t="shared" si="0"/>
        <v>2400.2250000000004</v>
      </c>
      <c r="G44" s="292">
        <f t="shared" si="1"/>
        <v>5.3185619690661559E-2</v>
      </c>
      <c r="H44" s="293">
        <v>1294.3489999999999</v>
      </c>
      <c r="I44" s="290">
        <v>1618.01</v>
      </c>
      <c r="J44" s="289">
        <v>0.11800000000000001</v>
      </c>
      <c r="K44" s="290">
        <v>0.11800000000000001</v>
      </c>
      <c r="L44" s="289">
        <f t="shared" si="2"/>
        <v>2912.5949999999998</v>
      </c>
      <c r="M44" s="294">
        <f t="shared" si="8"/>
        <v>-0.17591529203339273</v>
      </c>
      <c r="N44" s="293">
        <v>11282.405000000001</v>
      </c>
      <c r="O44" s="290">
        <v>9758.3819999999996</v>
      </c>
      <c r="P44" s="289">
        <v>612.26600000000008</v>
      </c>
      <c r="Q44" s="290">
        <v>279.43700000000001</v>
      </c>
      <c r="R44" s="289">
        <f t="shared" si="4"/>
        <v>21932.49</v>
      </c>
      <c r="S44" s="292">
        <f t="shared" si="5"/>
        <v>5.3580577041860609E-2</v>
      </c>
      <c r="T44" s="291">
        <v>11735.651</v>
      </c>
      <c r="U44" s="290">
        <v>9976.9130000000023</v>
      </c>
      <c r="V44" s="289">
        <v>0.44800000000000001</v>
      </c>
      <c r="W44" s="290">
        <v>1.2640000000000002</v>
      </c>
      <c r="X44" s="289">
        <f t="shared" si="6"/>
        <v>21714.276000000002</v>
      </c>
      <c r="Y44" s="288">
        <f t="shared" si="7"/>
        <v>1.0049333443122865E-2</v>
      </c>
    </row>
    <row r="45" spans="1:25" s="280" customFormat="1" ht="19.350000000000001" customHeight="1" x14ac:dyDescent="0.25">
      <c r="A45" s="295" t="s">
        <v>289</v>
      </c>
      <c r="B45" s="293">
        <v>947.60299999999995</v>
      </c>
      <c r="C45" s="290">
        <v>582.45899999999995</v>
      </c>
      <c r="D45" s="289">
        <v>0</v>
      </c>
      <c r="E45" s="290">
        <v>0</v>
      </c>
      <c r="F45" s="289">
        <f t="shared" si="0"/>
        <v>1530.0619999999999</v>
      </c>
      <c r="G45" s="292">
        <f t="shared" si="1"/>
        <v>3.3904028012012616E-2</v>
      </c>
      <c r="H45" s="293">
        <v>794.54600000000005</v>
      </c>
      <c r="I45" s="290">
        <v>597.428</v>
      </c>
      <c r="J45" s="289"/>
      <c r="K45" s="290"/>
      <c r="L45" s="289">
        <f t="shared" si="2"/>
        <v>1391.9740000000002</v>
      </c>
      <c r="M45" s="294">
        <f t="shared" si="8"/>
        <v>9.9203002354928849E-2</v>
      </c>
      <c r="N45" s="293">
        <v>8255.2340000000022</v>
      </c>
      <c r="O45" s="290">
        <v>4611.3760000000002</v>
      </c>
      <c r="P45" s="289">
        <v>0</v>
      </c>
      <c r="Q45" s="290"/>
      <c r="R45" s="289">
        <f t="shared" si="4"/>
        <v>12866.610000000002</v>
      </c>
      <c r="S45" s="292">
        <f t="shared" si="5"/>
        <v>3.1432837237020249E-2</v>
      </c>
      <c r="T45" s="291">
        <v>6083.4900000000007</v>
      </c>
      <c r="U45" s="290">
        <v>4419.6859999999988</v>
      </c>
      <c r="V45" s="289">
        <v>0.16799999999999998</v>
      </c>
      <c r="W45" s="290">
        <v>0</v>
      </c>
      <c r="X45" s="289">
        <f t="shared" si="6"/>
        <v>10503.343999999999</v>
      </c>
      <c r="Y45" s="288">
        <f t="shared" si="7"/>
        <v>0.22500129482572451</v>
      </c>
    </row>
    <row r="46" spans="1:25" s="280" customFormat="1" ht="19.350000000000001" customHeight="1" x14ac:dyDescent="0.25">
      <c r="A46" s="295" t="s">
        <v>292</v>
      </c>
      <c r="B46" s="293">
        <v>228.179</v>
      </c>
      <c r="C46" s="290">
        <v>135.34899999999999</v>
      </c>
      <c r="D46" s="289">
        <v>0</v>
      </c>
      <c r="E46" s="290">
        <v>0</v>
      </c>
      <c r="F46" s="289">
        <f>SUM(B46:E46)</f>
        <v>363.52800000000002</v>
      </c>
      <c r="G46" s="292">
        <f>F46/$F$9</f>
        <v>8.0552706329226689E-3</v>
      </c>
      <c r="H46" s="293">
        <v>87.289000000000016</v>
      </c>
      <c r="I46" s="290">
        <v>162.595</v>
      </c>
      <c r="J46" s="289"/>
      <c r="K46" s="290"/>
      <c r="L46" s="289">
        <f>SUM(H46:K46)</f>
        <v>249.88400000000001</v>
      </c>
      <c r="M46" s="294">
        <f>IF(ISERROR(F46/L46-1),"         /0",(F46/L46-1))</f>
        <v>0.45478702117782643</v>
      </c>
      <c r="N46" s="293">
        <v>995.23300000000017</v>
      </c>
      <c r="O46" s="290">
        <v>1739.5020000000004</v>
      </c>
      <c r="P46" s="289"/>
      <c r="Q46" s="290"/>
      <c r="R46" s="289">
        <f>SUM(N46:Q46)</f>
        <v>2734.7350000000006</v>
      </c>
      <c r="S46" s="292">
        <f>R46/$R$9</f>
        <v>6.6808957558659645E-3</v>
      </c>
      <c r="T46" s="291">
        <v>942.17100000000005</v>
      </c>
      <c r="U46" s="290">
        <v>1003.0820000000001</v>
      </c>
      <c r="V46" s="289"/>
      <c r="W46" s="290">
        <v>83.4</v>
      </c>
      <c r="X46" s="289">
        <f>SUM(T46:W46)</f>
        <v>2028.6530000000002</v>
      </c>
      <c r="Y46" s="288">
        <f>IF(ISERROR(R46/X46-1),"         /0",IF(R46/X46&gt;5,"  *  ",(R46/X46-1)))</f>
        <v>0.34805459583280141</v>
      </c>
    </row>
    <row r="47" spans="1:25" s="280" customFormat="1" ht="19.350000000000001" customHeight="1" x14ac:dyDescent="0.25">
      <c r="A47" s="295" t="s">
        <v>290</v>
      </c>
      <c r="B47" s="293">
        <v>83.320999999999998</v>
      </c>
      <c r="C47" s="290">
        <v>221.45099999999999</v>
      </c>
      <c r="D47" s="289">
        <v>0</v>
      </c>
      <c r="E47" s="290">
        <v>0</v>
      </c>
      <c r="F47" s="289">
        <f>SUM(B47:E47)</f>
        <v>304.77199999999999</v>
      </c>
      <c r="G47" s="292">
        <f>F47/$F$9</f>
        <v>6.7533200780603075E-3</v>
      </c>
      <c r="H47" s="293">
        <v>92.376999999999995</v>
      </c>
      <c r="I47" s="290">
        <v>58.271000000000001</v>
      </c>
      <c r="J47" s="289"/>
      <c r="K47" s="290"/>
      <c r="L47" s="289">
        <f>SUM(H47:K47)</f>
        <v>150.648</v>
      </c>
      <c r="M47" s="294">
        <f>IF(ISERROR(F47/L47-1),"         /0",(F47/L47-1))</f>
        <v>1.023073655143115</v>
      </c>
      <c r="N47" s="293">
        <v>856.76100000000008</v>
      </c>
      <c r="O47" s="290">
        <v>1127.9059999999999</v>
      </c>
      <c r="P47" s="289">
        <v>7.2999999999999995E-2</v>
      </c>
      <c r="Q47" s="290">
        <v>106.468</v>
      </c>
      <c r="R47" s="289">
        <f>SUM(N47:Q47)</f>
        <v>2091.2080000000001</v>
      </c>
      <c r="S47" s="292">
        <f>R47/$R$9</f>
        <v>5.1087738489590208E-3</v>
      </c>
      <c r="T47" s="291">
        <v>927.82500000000005</v>
      </c>
      <c r="U47" s="290">
        <v>544.45500000000015</v>
      </c>
      <c r="V47" s="289">
        <v>0</v>
      </c>
      <c r="W47" s="290">
        <v>0</v>
      </c>
      <c r="X47" s="289">
        <f>SUM(T47:W47)</f>
        <v>1472.2800000000002</v>
      </c>
      <c r="Y47" s="288">
        <f>IF(ISERROR(R47/X47-1),"         /0",IF(R47/X47&gt;5,"  *  ",(R47/X47-1)))</f>
        <v>0.42038742630477888</v>
      </c>
    </row>
    <row r="48" spans="1:25" s="280" customFormat="1" ht="19.350000000000001" customHeight="1" x14ac:dyDescent="0.25">
      <c r="A48" s="295" t="s">
        <v>291</v>
      </c>
      <c r="B48" s="293">
        <v>70.942999999999998</v>
      </c>
      <c r="C48" s="290">
        <v>41.506999999999998</v>
      </c>
      <c r="D48" s="289">
        <v>0</v>
      </c>
      <c r="E48" s="290">
        <v>0</v>
      </c>
      <c r="F48" s="289">
        <f>SUM(B48:E48)</f>
        <v>112.44999999999999</v>
      </c>
      <c r="G48" s="292">
        <f>F48/$F$9</f>
        <v>2.491734289166595E-3</v>
      </c>
      <c r="H48" s="293">
        <v>98.311000000000007</v>
      </c>
      <c r="I48" s="290">
        <v>25.001999999999999</v>
      </c>
      <c r="J48" s="289"/>
      <c r="K48" s="290"/>
      <c r="L48" s="289">
        <f>SUM(H48:K48)</f>
        <v>123.313</v>
      </c>
      <c r="M48" s="294">
        <f>IF(ISERROR(F48/L48-1),"         /0",(F48/L48-1))</f>
        <v>-8.8092901802729773E-2</v>
      </c>
      <c r="N48" s="293">
        <v>731.04199999999992</v>
      </c>
      <c r="O48" s="290">
        <v>448.65699999999993</v>
      </c>
      <c r="P48" s="289">
        <v>0</v>
      </c>
      <c r="Q48" s="290">
        <v>0</v>
      </c>
      <c r="R48" s="289">
        <f>SUM(N48:Q48)</f>
        <v>1179.6989999999998</v>
      </c>
      <c r="S48" s="292">
        <f>R48/$R$9</f>
        <v>2.8819779767689812E-3</v>
      </c>
      <c r="T48" s="291">
        <v>532.96299999999997</v>
      </c>
      <c r="U48" s="290">
        <v>141.78300000000002</v>
      </c>
      <c r="V48" s="289">
        <v>0</v>
      </c>
      <c r="W48" s="290">
        <v>0</v>
      </c>
      <c r="X48" s="289">
        <f>SUM(T48:W48)</f>
        <v>674.74599999999998</v>
      </c>
      <c r="Y48" s="288">
        <f>IF(ISERROR(R48/X48-1),"         /0",IF(R48/X48&gt;5,"  *  ",(R48/X48-1)))</f>
        <v>0.74836012366134796</v>
      </c>
    </row>
    <row r="49" spans="1:25" s="280" customFormat="1" ht="19.350000000000001" customHeight="1" thickBot="1" x14ac:dyDescent="0.3">
      <c r="A49" s="295" t="s">
        <v>246</v>
      </c>
      <c r="B49" s="293">
        <v>275.68200000000002</v>
      </c>
      <c r="C49" s="290">
        <v>62.593000000000004</v>
      </c>
      <c r="D49" s="289">
        <v>2.87</v>
      </c>
      <c r="E49" s="290">
        <v>0.43000000000000005</v>
      </c>
      <c r="F49" s="289">
        <f t="shared" si="0"/>
        <v>341.57500000000005</v>
      </c>
      <c r="G49" s="292">
        <f t="shared" si="1"/>
        <v>7.5688229419482427E-3</v>
      </c>
      <c r="H49" s="293">
        <v>151.25700000000001</v>
      </c>
      <c r="I49" s="290">
        <v>193.22799999999995</v>
      </c>
      <c r="J49" s="289">
        <v>0.54499999999999993</v>
      </c>
      <c r="K49" s="290">
        <v>0.60799999999999998</v>
      </c>
      <c r="L49" s="289">
        <f t="shared" si="2"/>
        <v>345.63799999999998</v>
      </c>
      <c r="M49" s="294">
        <f t="shared" si="8"/>
        <v>-1.1755073226901946E-2</v>
      </c>
      <c r="N49" s="293">
        <v>1923.4620000000004</v>
      </c>
      <c r="O49" s="290">
        <v>1628.9169999999995</v>
      </c>
      <c r="P49" s="289">
        <v>7.2740000000000009</v>
      </c>
      <c r="Q49" s="290">
        <v>84.810000000000016</v>
      </c>
      <c r="R49" s="289">
        <f t="shared" si="4"/>
        <v>3644.4629999999997</v>
      </c>
      <c r="S49" s="292">
        <f t="shared" si="5"/>
        <v>8.9033406853353363E-3</v>
      </c>
      <c r="T49" s="291">
        <v>1849.1759999999988</v>
      </c>
      <c r="U49" s="290">
        <v>1909.328</v>
      </c>
      <c r="V49" s="289">
        <v>4.1130000000000004</v>
      </c>
      <c r="W49" s="290">
        <v>3.8519999999999999</v>
      </c>
      <c r="X49" s="289">
        <f t="shared" si="6"/>
        <v>3766.4689999999987</v>
      </c>
      <c r="Y49" s="288">
        <f t="shared" si="7"/>
        <v>-3.2392673350025936E-2</v>
      </c>
    </row>
    <row r="50" spans="1:25" s="296" customFormat="1" ht="19.350000000000001" customHeight="1" x14ac:dyDescent="0.25">
      <c r="A50" s="303" t="s">
        <v>60</v>
      </c>
      <c r="B50" s="300">
        <f>SUM(B51:B54)</f>
        <v>439.28100000000001</v>
      </c>
      <c r="C50" s="299">
        <f>SUM(C51:C54)</f>
        <v>234.786</v>
      </c>
      <c r="D50" s="298">
        <f>SUM(D51:D54)</f>
        <v>0</v>
      </c>
      <c r="E50" s="299">
        <f>SUM(E51:E54)</f>
        <v>0</v>
      </c>
      <c r="F50" s="298">
        <f t="shared" si="0"/>
        <v>674.06700000000001</v>
      </c>
      <c r="G50" s="301">
        <f t="shared" si="1"/>
        <v>1.493637934278043E-2</v>
      </c>
      <c r="H50" s="300">
        <f>SUM(H51:H54)</f>
        <v>679.77200000000005</v>
      </c>
      <c r="I50" s="299">
        <f>SUM(I51:I54)</f>
        <v>456.39400000000001</v>
      </c>
      <c r="J50" s="298">
        <f>SUM(J51:J54)</f>
        <v>38.161999999999999</v>
      </c>
      <c r="K50" s="299">
        <f>SUM(K51:K54)</f>
        <v>3.0960000000000001</v>
      </c>
      <c r="L50" s="298">
        <f t="shared" si="2"/>
        <v>1177.4240000000002</v>
      </c>
      <c r="M50" s="302">
        <f t="shared" si="8"/>
        <v>-0.42750699832855465</v>
      </c>
      <c r="N50" s="300">
        <f>SUM(N51:N54)</f>
        <v>5033.4630000000006</v>
      </c>
      <c r="O50" s="299">
        <f>SUM(O51:O54)</f>
        <v>1492.1120000000001</v>
      </c>
      <c r="P50" s="298">
        <f>SUM(P51:P54)</f>
        <v>290.63499999999999</v>
      </c>
      <c r="Q50" s="299">
        <f>SUM(Q51:Q54)</f>
        <v>55.212999999999994</v>
      </c>
      <c r="R50" s="298">
        <f t="shared" si="4"/>
        <v>6871.4230000000007</v>
      </c>
      <c r="S50" s="301">
        <f t="shared" si="5"/>
        <v>1.6786730983974596E-2</v>
      </c>
      <c r="T50" s="300">
        <f>SUM(T51:T54)</f>
        <v>5617.759</v>
      </c>
      <c r="U50" s="299">
        <f>SUM(U51:U54)</f>
        <v>4314.6120000000001</v>
      </c>
      <c r="V50" s="298">
        <f>SUM(V51:V54)</f>
        <v>583.87500000000011</v>
      </c>
      <c r="W50" s="299">
        <f>SUM(W51:W54)</f>
        <v>54.797999999999995</v>
      </c>
      <c r="X50" s="298">
        <f t="shared" si="6"/>
        <v>10571.044</v>
      </c>
      <c r="Y50" s="297">
        <f t="shared" si="7"/>
        <v>-0.3499768802400216</v>
      </c>
    </row>
    <row r="51" spans="1:25" ht="19.350000000000001" customHeight="1" x14ac:dyDescent="0.25">
      <c r="A51" s="295" t="s">
        <v>299</v>
      </c>
      <c r="B51" s="293">
        <v>276.91800000000001</v>
      </c>
      <c r="C51" s="290">
        <v>107.965</v>
      </c>
      <c r="D51" s="289">
        <v>0</v>
      </c>
      <c r="E51" s="290">
        <v>0</v>
      </c>
      <c r="F51" s="289">
        <f t="shared" si="0"/>
        <v>384.88300000000004</v>
      </c>
      <c r="G51" s="292">
        <f t="shared" si="1"/>
        <v>8.5284674825905453E-3</v>
      </c>
      <c r="H51" s="293">
        <v>368.54500000000002</v>
      </c>
      <c r="I51" s="290">
        <v>69.36099999999999</v>
      </c>
      <c r="J51" s="289">
        <v>0</v>
      </c>
      <c r="K51" s="290">
        <v>0</v>
      </c>
      <c r="L51" s="289">
        <f t="shared" si="2"/>
        <v>437.90600000000001</v>
      </c>
      <c r="M51" s="294">
        <f t="shared" si="8"/>
        <v>-0.12108306348851117</v>
      </c>
      <c r="N51" s="293">
        <v>3161.2390000000005</v>
      </c>
      <c r="O51" s="290">
        <v>1009.193</v>
      </c>
      <c r="P51" s="289">
        <v>0</v>
      </c>
      <c r="Q51" s="290">
        <v>0</v>
      </c>
      <c r="R51" s="289">
        <f t="shared" si="4"/>
        <v>4170.4320000000007</v>
      </c>
      <c r="S51" s="292">
        <f t="shared" si="5"/>
        <v>1.0188271056949798E-2</v>
      </c>
      <c r="T51" s="291">
        <v>2884.7289999999989</v>
      </c>
      <c r="U51" s="290">
        <v>645.66899999999998</v>
      </c>
      <c r="V51" s="289">
        <v>0</v>
      </c>
      <c r="W51" s="290">
        <v>0</v>
      </c>
      <c r="X51" s="289">
        <f t="shared" si="6"/>
        <v>3530.3979999999988</v>
      </c>
      <c r="Y51" s="288">
        <f t="shared" si="7"/>
        <v>0.18129230755286008</v>
      </c>
    </row>
    <row r="52" spans="1:25" ht="19.350000000000001" customHeight="1" x14ac:dyDescent="0.25">
      <c r="A52" s="295" t="s">
        <v>298</v>
      </c>
      <c r="B52" s="293">
        <v>116.66800000000001</v>
      </c>
      <c r="C52" s="290">
        <v>6.5000000000000002E-2</v>
      </c>
      <c r="D52" s="289">
        <v>0</v>
      </c>
      <c r="E52" s="290">
        <v>0</v>
      </c>
      <c r="F52" s="289">
        <f>SUM(B52:E52)</f>
        <v>116.733</v>
      </c>
      <c r="G52" s="292">
        <f>F52/$F$9</f>
        <v>2.5866395622702017E-3</v>
      </c>
      <c r="H52" s="293">
        <v>69.957999999999998</v>
      </c>
      <c r="I52" s="290">
        <v>0.17099999999999999</v>
      </c>
      <c r="J52" s="289">
        <v>0</v>
      </c>
      <c r="K52" s="290">
        <v>0</v>
      </c>
      <c r="L52" s="289">
        <f>SUM(H52:K52)</f>
        <v>70.129000000000005</v>
      </c>
      <c r="M52" s="294">
        <f>IF(ISERROR(F52/L52-1),"         /0",(F52/L52-1))</f>
        <v>0.66454676382095856</v>
      </c>
      <c r="N52" s="293">
        <v>920.03100000000006</v>
      </c>
      <c r="O52" s="290">
        <v>99.796000000000021</v>
      </c>
      <c r="P52" s="289">
        <v>1.827</v>
      </c>
      <c r="Q52" s="290">
        <v>0</v>
      </c>
      <c r="R52" s="289">
        <f>SUM(N52:Q52)</f>
        <v>1021.6540000000001</v>
      </c>
      <c r="S52" s="292">
        <f>R52/$R$9</f>
        <v>2.4958776161359271E-3</v>
      </c>
      <c r="T52" s="291">
        <v>645.46299999999997</v>
      </c>
      <c r="U52" s="290">
        <v>34.801999999999992</v>
      </c>
      <c r="V52" s="289">
        <v>1.9989999999999999</v>
      </c>
      <c r="W52" s="290">
        <v>0.159</v>
      </c>
      <c r="X52" s="289">
        <f>SUM(T52:W52)</f>
        <v>682.423</v>
      </c>
      <c r="Y52" s="288">
        <f>IF(ISERROR(R52/X52-1),"         /0",IF(R52/X52&gt;5,"  *  ",(R52/X52-1)))</f>
        <v>0.49709784107511057</v>
      </c>
    </row>
    <row r="53" spans="1:25" ht="19.350000000000001" customHeight="1" x14ac:dyDescent="0.25">
      <c r="A53" s="295" t="s">
        <v>300</v>
      </c>
      <c r="B53" s="293">
        <v>1.37</v>
      </c>
      <c r="C53" s="290">
        <v>38.335999999999999</v>
      </c>
      <c r="D53" s="289">
        <v>0</v>
      </c>
      <c r="E53" s="290">
        <v>0</v>
      </c>
      <c r="F53" s="289">
        <f>SUM(B53:E53)</f>
        <v>39.705999999999996</v>
      </c>
      <c r="G53" s="292">
        <f>F53/$F$9</f>
        <v>8.79829272437962E-4</v>
      </c>
      <c r="H53" s="293">
        <v>33.155999999999999</v>
      </c>
      <c r="I53" s="290">
        <v>10.177</v>
      </c>
      <c r="J53" s="289">
        <v>38.161999999999999</v>
      </c>
      <c r="K53" s="290">
        <v>3.0960000000000001</v>
      </c>
      <c r="L53" s="289">
        <f>SUM(H53:K53)</f>
        <v>84.591000000000008</v>
      </c>
      <c r="M53" s="294">
        <f>IF(ISERROR(F53/L53-1),"         /0",(F53/L53-1))</f>
        <v>-0.53061200364104932</v>
      </c>
      <c r="N53" s="293">
        <v>75.414999999999992</v>
      </c>
      <c r="O53" s="290">
        <v>88.176000000000002</v>
      </c>
      <c r="P53" s="289">
        <v>288.46800000000002</v>
      </c>
      <c r="Q53" s="290">
        <v>54.962999999999994</v>
      </c>
      <c r="R53" s="289">
        <f>SUM(N53:Q53)</f>
        <v>507.02200000000005</v>
      </c>
      <c r="S53" s="292">
        <f>R53/$R$9</f>
        <v>1.2386432791223546E-3</v>
      </c>
      <c r="T53" s="291">
        <v>167.23700000000002</v>
      </c>
      <c r="U53" s="290">
        <v>99.786000000000001</v>
      </c>
      <c r="V53" s="289">
        <v>581.23300000000006</v>
      </c>
      <c r="W53" s="290">
        <v>53.715999999999994</v>
      </c>
      <c r="X53" s="289">
        <f>SUM(T53:W53)</f>
        <v>901.97200000000009</v>
      </c>
      <c r="Y53" s="288">
        <f>IF(ISERROR(R53/X53-1),"         /0",IF(R53/X53&gt;5,"  *  ",(R53/X53-1)))</f>
        <v>-0.43787390295929363</v>
      </c>
    </row>
    <row r="54" spans="1:25" ht="19.350000000000001" customHeight="1" thickBot="1" x14ac:dyDescent="0.3">
      <c r="A54" s="295" t="s">
        <v>246</v>
      </c>
      <c r="B54" s="293">
        <v>44.324999999999996</v>
      </c>
      <c r="C54" s="290">
        <v>88.42</v>
      </c>
      <c r="D54" s="289">
        <v>0</v>
      </c>
      <c r="E54" s="290">
        <v>0</v>
      </c>
      <c r="F54" s="289">
        <f t="shared" si="0"/>
        <v>132.745</v>
      </c>
      <c r="G54" s="292">
        <f t="shared" si="1"/>
        <v>2.9414430254817224E-3</v>
      </c>
      <c r="H54" s="293">
        <v>208.113</v>
      </c>
      <c r="I54" s="290">
        <v>376.685</v>
      </c>
      <c r="J54" s="289">
        <v>0</v>
      </c>
      <c r="K54" s="290">
        <v>0</v>
      </c>
      <c r="L54" s="289">
        <f t="shared" si="2"/>
        <v>584.798</v>
      </c>
      <c r="M54" s="294">
        <f t="shared" si="8"/>
        <v>-0.77300708962752951</v>
      </c>
      <c r="N54" s="293">
        <v>876.77800000000025</v>
      </c>
      <c r="O54" s="290">
        <v>294.947</v>
      </c>
      <c r="P54" s="289">
        <v>0.33999999999999997</v>
      </c>
      <c r="Q54" s="290">
        <v>0.25</v>
      </c>
      <c r="R54" s="289">
        <f t="shared" si="4"/>
        <v>1172.3150000000003</v>
      </c>
      <c r="S54" s="292">
        <f t="shared" si="5"/>
        <v>2.8639390317665176E-3</v>
      </c>
      <c r="T54" s="291">
        <v>1920.3300000000006</v>
      </c>
      <c r="U54" s="290">
        <v>3534.355</v>
      </c>
      <c r="V54" s="289">
        <v>0.64300000000000002</v>
      </c>
      <c r="W54" s="290">
        <v>0.92299999999999993</v>
      </c>
      <c r="X54" s="289">
        <f t="shared" si="6"/>
        <v>5456.2510000000002</v>
      </c>
      <c r="Y54" s="288">
        <f t="shared" si="7"/>
        <v>-0.7851427656095733</v>
      </c>
    </row>
    <row r="55" spans="1:25" s="280" customFormat="1" ht="19.350000000000001" customHeight="1" thickBot="1" x14ac:dyDescent="0.25">
      <c r="A55" s="287" t="s">
        <v>59</v>
      </c>
      <c r="B55" s="284">
        <v>69.709000000000003</v>
      </c>
      <c r="C55" s="283">
        <v>3.8</v>
      </c>
      <c r="D55" s="282">
        <v>0</v>
      </c>
      <c r="E55" s="283">
        <v>4</v>
      </c>
      <c r="F55" s="282">
        <f t="shared" si="0"/>
        <v>77.509</v>
      </c>
      <c r="G55" s="285">
        <f t="shared" si="1"/>
        <v>1.7174907338284894E-3</v>
      </c>
      <c r="H55" s="284">
        <v>57.41</v>
      </c>
      <c r="I55" s="283">
        <v>1.278</v>
      </c>
      <c r="J55" s="282"/>
      <c r="K55" s="283"/>
      <c r="L55" s="282">
        <f t="shared" si="2"/>
        <v>58.687999999999995</v>
      </c>
      <c r="M55" s="286">
        <f t="shared" si="8"/>
        <v>0.3206958833151583</v>
      </c>
      <c r="N55" s="284">
        <v>477.57399999999978</v>
      </c>
      <c r="O55" s="283">
        <v>20.908000000000001</v>
      </c>
      <c r="P55" s="282">
        <v>3.8449999999999998</v>
      </c>
      <c r="Q55" s="283">
        <v>4.17</v>
      </c>
      <c r="R55" s="282">
        <f t="shared" si="4"/>
        <v>506.49699999999984</v>
      </c>
      <c r="S55" s="285">
        <f t="shared" si="5"/>
        <v>1.2373607159958245E-3</v>
      </c>
      <c r="T55" s="284">
        <v>388.67799999999983</v>
      </c>
      <c r="U55" s="283">
        <v>50.208000000000006</v>
      </c>
      <c r="V55" s="282">
        <v>0</v>
      </c>
      <c r="W55" s="283">
        <v>11.766999999999999</v>
      </c>
      <c r="X55" s="282">
        <f t="shared" si="6"/>
        <v>450.65299999999985</v>
      </c>
      <c r="Y55" s="281">
        <f t="shared" si="7"/>
        <v>0.12391795905053327</v>
      </c>
    </row>
    <row r="56" spans="1:25" ht="14.25" thickTop="1" x14ac:dyDescent="0.25">
      <c r="A56" s="175" t="s">
        <v>44</v>
      </c>
    </row>
    <row r="57" spans="1:25" x14ac:dyDescent="0.25">
      <c r="A57" s="175" t="s">
        <v>58</v>
      </c>
    </row>
    <row r="58" spans="1:25" x14ac:dyDescent="0.25">
      <c r="A58" s="182" t="s">
        <v>29</v>
      </c>
    </row>
  </sheetData>
  <mergeCells count="26">
    <mergeCell ref="X1:Y1"/>
    <mergeCell ref="A3:Y3"/>
    <mergeCell ref="A5:A8"/>
    <mergeCell ref="G6:G8"/>
    <mergeCell ref="B6:F6"/>
    <mergeCell ref="Y6:Y8"/>
    <mergeCell ref="D7:E7"/>
    <mergeCell ref="B7:C7"/>
    <mergeCell ref="V7:W7"/>
    <mergeCell ref="A4:Y4"/>
    <mergeCell ref="H7:I7"/>
    <mergeCell ref="J7:K7"/>
    <mergeCell ref="L7:L8"/>
    <mergeCell ref="N7:O7"/>
    <mergeCell ref="P7:Q7"/>
    <mergeCell ref="T7:U7"/>
    <mergeCell ref="N6:R6"/>
    <mergeCell ref="T6:X6"/>
    <mergeCell ref="M6:M8"/>
    <mergeCell ref="S6:S8"/>
    <mergeCell ref="B5:M5"/>
    <mergeCell ref="N5:Y5"/>
    <mergeCell ref="F7:F8"/>
    <mergeCell ref="H6:L6"/>
    <mergeCell ref="R7:R8"/>
    <mergeCell ref="X7:X8"/>
  </mergeCells>
  <conditionalFormatting sqref="Y56:Y65536 M56:M65536 Y3 M3 M5:M8 Y5:Y8">
    <cfRule type="cellIs" dxfId="30" priority="3" stopIfTrue="1" operator="lessThan">
      <formula>0</formula>
    </cfRule>
  </conditionalFormatting>
  <conditionalFormatting sqref="Y9:Y47 M9:M47 M49:M55 Y49:Y55">
    <cfRule type="cellIs" dxfId="29" priority="4" stopIfTrue="1" operator="lessThan">
      <formula>0</formula>
    </cfRule>
    <cfRule type="cellIs" dxfId="28" priority="5" stopIfTrue="1" operator="greaterThanOrEqual">
      <formula>0</formula>
    </cfRule>
  </conditionalFormatting>
  <conditionalFormatting sqref="Y47:Y48 M47:M48">
    <cfRule type="cellIs" dxfId="27" priority="1" stopIfTrue="1" operator="lessThan">
      <formula>0</formula>
    </cfRule>
    <cfRule type="cellIs" dxfId="26" priority="2" stopIfTrue="1" operator="greaterThanOrEqual">
      <formula>0</formula>
    </cfRule>
  </conditionalFormatting>
  <hyperlinks>
    <hyperlink ref="X1:Y1" location="INDICE!A1" display="Volver al Indice"/>
  </hyperlinks>
  <pageMargins left="0.2" right="0.22" top="0.54" bottom="0.19685039370078741" header="0.15748031496062992" footer="0.15748031496062992"/>
  <pageSetup scale="77" orientation="landscape" r:id="rId1"/>
  <headerFooter alignWithMargins="0"/>
  <cellWatches>
    <cellWatch r="M20"/>
  </cellWatche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0"/>
    <pageSetUpPr autoPageBreaks="0"/>
  </sheetPr>
  <dimension ref="A1:Y47"/>
  <sheetViews>
    <sheetView showGridLines="0" topLeftCell="A4" zoomScale="80" zoomScaleNormal="80" workbookViewId="0">
      <selection activeCell="T44" sqref="T44:W44"/>
    </sheetView>
  </sheetViews>
  <sheetFormatPr defaultColWidth="8" defaultRowHeight="13.5" x14ac:dyDescent="0.25"/>
  <cols>
    <col min="1" max="1" width="20.28515625" style="182" customWidth="1"/>
    <col min="2" max="2" width="8.5703125" style="182" customWidth="1"/>
    <col min="3" max="3" width="9.7109375" style="182" bestFit="1" customWidth="1"/>
    <col min="4" max="4" width="8" style="182" bestFit="1" customWidth="1"/>
    <col min="5" max="5" width="9.7109375" style="182" bestFit="1" customWidth="1"/>
    <col min="6" max="6" width="9.42578125" style="182" bestFit="1" customWidth="1"/>
    <col min="7" max="7" width="10.140625" style="182" bestFit="1" customWidth="1"/>
    <col min="8" max="8" width="9.28515625" style="182" bestFit="1" customWidth="1"/>
    <col min="9" max="9" width="9.7109375" style="182" bestFit="1" customWidth="1"/>
    <col min="10" max="10" width="8.5703125" style="182" customWidth="1"/>
    <col min="11" max="11" width="9.7109375" style="182" bestFit="1" customWidth="1"/>
    <col min="12" max="12" width="9.28515625" style="182" bestFit="1" customWidth="1"/>
    <col min="13" max="13" width="9.42578125" style="182" customWidth="1"/>
    <col min="14" max="14" width="9.7109375" style="182" customWidth="1"/>
    <col min="15" max="15" width="10.85546875" style="182" customWidth="1"/>
    <col min="16" max="16" width="9.5703125" style="182" customWidth="1"/>
    <col min="17" max="17" width="10.140625" style="182" customWidth="1"/>
    <col min="18" max="18" width="10.5703125" style="182" customWidth="1"/>
    <col min="19" max="19" width="10.140625" style="182" bestFit="1" customWidth="1"/>
    <col min="20" max="20" width="10.42578125" style="182" customWidth="1"/>
    <col min="21" max="23" width="10.28515625" style="182" customWidth="1"/>
    <col min="24" max="24" width="10.42578125" style="182" customWidth="1"/>
    <col min="25" max="25" width="8.7109375" style="182" bestFit="1" customWidth="1"/>
    <col min="26" max="16384" width="8" style="182"/>
  </cols>
  <sheetData>
    <row r="1" spans="1:25" ht="18.75" thickBot="1" x14ac:dyDescent="0.3">
      <c r="X1" s="624" t="s">
        <v>28</v>
      </c>
      <c r="Y1" s="625"/>
    </row>
    <row r="2" spans="1:25" ht="5.25" customHeight="1" thickBot="1" x14ac:dyDescent="0.3"/>
    <row r="3" spans="1:25" ht="24.75" customHeight="1" thickTop="1" x14ac:dyDescent="0.25">
      <c r="A3" s="685" t="s">
        <v>75</v>
      </c>
      <c r="B3" s="686"/>
      <c r="C3" s="686"/>
      <c r="D3" s="686"/>
      <c r="E3" s="686"/>
      <c r="F3" s="686"/>
      <c r="G3" s="686"/>
      <c r="H3" s="686"/>
      <c r="I3" s="686"/>
      <c r="J3" s="686"/>
      <c r="K3" s="686"/>
      <c r="L3" s="686"/>
      <c r="M3" s="686"/>
      <c r="N3" s="686"/>
      <c r="O3" s="686"/>
      <c r="P3" s="686"/>
      <c r="Q3" s="686"/>
      <c r="R3" s="686"/>
      <c r="S3" s="686"/>
      <c r="T3" s="686"/>
      <c r="U3" s="686"/>
      <c r="V3" s="686"/>
      <c r="W3" s="686"/>
      <c r="X3" s="686"/>
      <c r="Y3" s="687"/>
    </row>
    <row r="4" spans="1:25" ht="21.2" customHeight="1" thickBot="1" x14ac:dyDescent="0.3">
      <c r="A4" s="696" t="s">
        <v>46</v>
      </c>
      <c r="B4" s="697"/>
      <c r="C4" s="697"/>
      <c r="D4" s="697"/>
      <c r="E4" s="697"/>
      <c r="F4" s="697"/>
      <c r="G4" s="697"/>
      <c r="H4" s="697"/>
      <c r="I4" s="697"/>
      <c r="J4" s="697"/>
      <c r="K4" s="697"/>
      <c r="L4" s="697"/>
      <c r="M4" s="697"/>
      <c r="N4" s="697"/>
      <c r="O4" s="697"/>
      <c r="P4" s="697"/>
      <c r="Q4" s="697"/>
      <c r="R4" s="697"/>
      <c r="S4" s="697"/>
      <c r="T4" s="697"/>
      <c r="U4" s="697"/>
      <c r="V4" s="697"/>
      <c r="W4" s="697"/>
      <c r="X4" s="697"/>
      <c r="Y4" s="698"/>
    </row>
    <row r="5" spans="1:25" s="331" customFormat="1" ht="15.95" customHeight="1" thickTop="1" thickBot="1" x14ac:dyDescent="0.35">
      <c r="A5" s="629" t="s">
        <v>74</v>
      </c>
      <c r="B5" s="702" t="s">
        <v>37</v>
      </c>
      <c r="C5" s="703"/>
      <c r="D5" s="703"/>
      <c r="E5" s="703"/>
      <c r="F5" s="703"/>
      <c r="G5" s="703"/>
      <c r="H5" s="703"/>
      <c r="I5" s="703"/>
      <c r="J5" s="704"/>
      <c r="K5" s="704"/>
      <c r="L5" s="704"/>
      <c r="M5" s="705"/>
      <c r="N5" s="702" t="s">
        <v>36</v>
      </c>
      <c r="O5" s="703"/>
      <c r="P5" s="703"/>
      <c r="Q5" s="703"/>
      <c r="R5" s="703"/>
      <c r="S5" s="703"/>
      <c r="T5" s="703"/>
      <c r="U5" s="703"/>
      <c r="V5" s="703"/>
      <c r="W5" s="703"/>
      <c r="X5" s="703"/>
      <c r="Y5" s="706"/>
    </row>
    <row r="6" spans="1:25" s="222" customFormat="1" ht="26.25" customHeight="1" x14ac:dyDescent="0.25">
      <c r="A6" s="630"/>
      <c r="B6" s="691" t="s">
        <v>450</v>
      </c>
      <c r="C6" s="692"/>
      <c r="D6" s="692"/>
      <c r="E6" s="692"/>
      <c r="F6" s="692"/>
      <c r="G6" s="707" t="s">
        <v>35</v>
      </c>
      <c r="H6" s="691" t="s">
        <v>451</v>
      </c>
      <c r="I6" s="692"/>
      <c r="J6" s="692"/>
      <c r="K6" s="692"/>
      <c r="L6" s="692"/>
      <c r="M6" s="713" t="s">
        <v>34</v>
      </c>
      <c r="N6" s="691" t="s">
        <v>452</v>
      </c>
      <c r="O6" s="692"/>
      <c r="P6" s="692"/>
      <c r="Q6" s="692"/>
      <c r="R6" s="692"/>
      <c r="S6" s="707" t="s">
        <v>35</v>
      </c>
      <c r="T6" s="691" t="s">
        <v>453</v>
      </c>
      <c r="U6" s="692"/>
      <c r="V6" s="692"/>
      <c r="W6" s="692"/>
      <c r="X6" s="692"/>
      <c r="Y6" s="693" t="s">
        <v>34</v>
      </c>
    </row>
    <row r="7" spans="1:25" s="222" customFormat="1" ht="26.25" customHeight="1" x14ac:dyDescent="0.25">
      <c r="A7" s="631"/>
      <c r="B7" s="680" t="s">
        <v>22</v>
      </c>
      <c r="C7" s="681"/>
      <c r="D7" s="682" t="s">
        <v>21</v>
      </c>
      <c r="E7" s="710"/>
      <c r="F7" s="683" t="s">
        <v>17</v>
      </c>
      <c r="G7" s="708"/>
      <c r="H7" s="680" t="s">
        <v>22</v>
      </c>
      <c r="I7" s="681"/>
      <c r="J7" s="682" t="s">
        <v>21</v>
      </c>
      <c r="K7" s="710"/>
      <c r="L7" s="683" t="s">
        <v>17</v>
      </c>
      <c r="M7" s="714"/>
      <c r="N7" s="680" t="s">
        <v>22</v>
      </c>
      <c r="O7" s="681"/>
      <c r="P7" s="682" t="s">
        <v>21</v>
      </c>
      <c r="Q7" s="710"/>
      <c r="R7" s="683" t="s">
        <v>17</v>
      </c>
      <c r="S7" s="708"/>
      <c r="T7" s="680" t="s">
        <v>22</v>
      </c>
      <c r="U7" s="681"/>
      <c r="V7" s="682" t="s">
        <v>21</v>
      </c>
      <c r="W7" s="710"/>
      <c r="X7" s="683" t="s">
        <v>17</v>
      </c>
      <c r="Y7" s="694"/>
    </row>
    <row r="8" spans="1:25" s="327" customFormat="1" ht="15" thickBot="1" x14ac:dyDescent="0.3">
      <c r="A8" s="632"/>
      <c r="B8" s="330" t="s">
        <v>32</v>
      </c>
      <c r="C8" s="328" t="s">
        <v>31</v>
      </c>
      <c r="D8" s="329" t="s">
        <v>32</v>
      </c>
      <c r="E8" s="371" t="s">
        <v>31</v>
      </c>
      <c r="F8" s="684"/>
      <c r="G8" s="709"/>
      <c r="H8" s="330" t="s">
        <v>32</v>
      </c>
      <c r="I8" s="328" t="s">
        <v>31</v>
      </c>
      <c r="J8" s="329" t="s">
        <v>32</v>
      </c>
      <c r="K8" s="371" t="s">
        <v>31</v>
      </c>
      <c r="L8" s="684"/>
      <c r="M8" s="715"/>
      <c r="N8" s="330" t="s">
        <v>32</v>
      </c>
      <c r="O8" s="328" t="s">
        <v>31</v>
      </c>
      <c r="P8" s="329" t="s">
        <v>32</v>
      </c>
      <c r="Q8" s="371" t="s">
        <v>31</v>
      </c>
      <c r="R8" s="684"/>
      <c r="S8" s="709"/>
      <c r="T8" s="330" t="s">
        <v>32</v>
      </c>
      <c r="U8" s="328" t="s">
        <v>31</v>
      </c>
      <c r="V8" s="329" t="s">
        <v>32</v>
      </c>
      <c r="W8" s="371" t="s">
        <v>31</v>
      </c>
      <c r="X8" s="684"/>
      <c r="Y8" s="695"/>
    </row>
    <row r="9" spans="1:25" s="211" customFormat="1" ht="18" customHeight="1" thickTop="1" thickBot="1" x14ac:dyDescent="0.3">
      <c r="A9" s="399" t="s">
        <v>24</v>
      </c>
      <c r="B9" s="397">
        <f>B10+B14+B25+B33+B39+B44</f>
        <v>21503.690999999995</v>
      </c>
      <c r="C9" s="396">
        <f>C10+C14+C25+C33+C39+C44</f>
        <v>16217.218000000001</v>
      </c>
      <c r="D9" s="394">
        <f>D10+D14+D25+D33+D39+D44</f>
        <v>4812.9890000000005</v>
      </c>
      <c r="E9" s="395">
        <f>E10+E14+E25+E33+E39+E44</f>
        <v>2595.3119999999999</v>
      </c>
      <c r="F9" s="394">
        <f t="shared" ref="F9:F44" si="0">SUM(B9:E9)</f>
        <v>45129.21</v>
      </c>
      <c r="G9" s="398">
        <f t="shared" ref="G9:G44" si="1">F9/$F$9</f>
        <v>1</v>
      </c>
      <c r="H9" s="397">
        <f>H10+H14+H25+H33+H39+H44</f>
        <v>22948.59</v>
      </c>
      <c r="I9" s="396">
        <f>I10+I14+I25+I33+I39+I44</f>
        <v>16271.062000000002</v>
      </c>
      <c r="J9" s="394">
        <f>J10+J14+J25+J33+J39+J44</f>
        <v>4125.6630000000005</v>
      </c>
      <c r="K9" s="395">
        <f>K10+K14+K25+K33+K39+K44</f>
        <v>2530.17</v>
      </c>
      <c r="L9" s="394">
        <f t="shared" ref="L9:L44" si="2">SUM(H9:K9)</f>
        <v>45875.485000000001</v>
      </c>
      <c r="M9" s="393">
        <f t="shared" ref="M9:M24" si="3">IF(ISERROR(F9/L9-1),"         /0",(F9/L9-1))</f>
        <v>-1.6267402949527443E-2</v>
      </c>
      <c r="N9" s="397">
        <f>N10+N14+N25+N33+N39+N44</f>
        <v>215444.40699999989</v>
      </c>
      <c r="O9" s="396">
        <f>O10+O14+O25+O33+O39+O44</f>
        <v>139585.89199999999</v>
      </c>
      <c r="P9" s="394">
        <f>P10+P14+P25+P33+P39+P44</f>
        <v>33320.593000000008</v>
      </c>
      <c r="Q9" s="395">
        <f>Q10+Q14+Q25+Q33+Q39+Q44</f>
        <v>20985.685000000001</v>
      </c>
      <c r="R9" s="394">
        <f t="shared" ref="R9:R44" si="4">SUM(N9:Q9)</f>
        <v>409336.57699999987</v>
      </c>
      <c r="S9" s="398">
        <f t="shared" ref="S9:S44" si="5">R9/$R$9</f>
        <v>1</v>
      </c>
      <c r="T9" s="397">
        <f>T10+T14+T25+T33+T39+T44</f>
        <v>218027.68399999995</v>
      </c>
      <c r="U9" s="396">
        <f>U10+U14+U25+U33+U39+U44</f>
        <v>145189.476</v>
      </c>
      <c r="V9" s="394">
        <f>V10+V14+V25+V33+V39+V44</f>
        <v>27166.640000000003</v>
      </c>
      <c r="W9" s="395">
        <f>W10+W14+W25+W33+W39+W44</f>
        <v>12236.271999999997</v>
      </c>
      <c r="X9" s="394">
        <f t="shared" ref="X9:X43" si="6">SUM(T9:W9)</f>
        <v>402620.07199999993</v>
      </c>
      <c r="Y9" s="393">
        <f>IF(ISERROR(R9/X9-1),"         /0",(R9/X9-1))</f>
        <v>1.6681992446715199E-2</v>
      </c>
    </row>
    <row r="10" spans="1:25" s="344" customFormat="1" ht="19.350000000000001" customHeight="1" x14ac:dyDescent="0.3">
      <c r="A10" s="353" t="s">
        <v>64</v>
      </c>
      <c r="B10" s="350">
        <f>SUM(B11:B13)</f>
        <v>12146.173999999999</v>
      </c>
      <c r="C10" s="349">
        <f>SUM(C11:C13)</f>
        <v>7845.6549999999997</v>
      </c>
      <c r="D10" s="348">
        <f>SUM(D11:D13)</f>
        <v>4352.188000000001</v>
      </c>
      <c r="E10" s="347">
        <f>SUM(E11:E13)</f>
        <v>1559.3319999999999</v>
      </c>
      <c r="F10" s="348">
        <f t="shared" si="0"/>
        <v>25903.348999999998</v>
      </c>
      <c r="G10" s="351">
        <f t="shared" si="1"/>
        <v>0.57398188446019771</v>
      </c>
      <c r="H10" s="350">
        <f>SUM(H11:H13)</f>
        <v>13787.818999999998</v>
      </c>
      <c r="I10" s="349">
        <f>SUM(I11:I13)</f>
        <v>7591.6439999999993</v>
      </c>
      <c r="J10" s="348">
        <f>SUM(J11:J13)</f>
        <v>4009.817</v>
      </c>
      <c r="K10" s="347">
        <f>SUM(K11:K13)</f>
        <v>2178.366</v>
      </c>
      <c r="L10" s="348">
        <f t="shared" si="2"/>
        <v>27567.645999999993</v>
      </c>
      <c r="M10" s="352">
        <f t="shared" si="3"/>
        <v>-6.0371386080624978E-2</v>
      </c>
      <c r="N10" s="350">
        <f>SUM(N11:N13)</f>
        <v>136028.0769999999</v>
      </c>
      <c r="O10" s="349">
        <f>SUM(O11:O13)</f>
        <v>66577.547000000006</v>
      </c>
      <c r="P10" s="348">
        <f>SUM(P11:P13)</f>
        <v>29741.153000000002</v>
      </c>
      <c r="Q10" s="347">
        <f>SUM(Q11:Q13)</f>
        <v>16726.917000000001</v>
      </c>
      <c r="R10" s="348">
        <f t="shared" si="4"/>
        <v>249073.6939999999</v>
      </c>
      <c r="S10" s="351">
        <f t="shared" si="5"/>
        <v>0.60848140135788542</v>
      </c>
      <c r="T10" s="350">
        <f>SUM(T11:T13)</f>
        <v>142226.12099999993</v>
      </c>
      <c r="U10" s="349">
        <f>SUM(U11:U13)</f>
        <v>73654.705999999976</v>
      </c>
      <c r="V10" s="348">
        <f>SUM(V11:V13)</f>
        <v>25267.608000000004</v>
      </c>
      <c r="W10" s="347">
        <f>SUM(W11:W13)</f>
        <v>9338.7069999999985</v>
      </c>
      <c r="X10" s="348">
        <f t="shared" si="6"/>
        <v>250487.14199999991</v>
      </c>
      <c r="Y10" s="345">
        <f t="shared" ref="Y10:Y44" si="7">IF(ISERROR(R10/X10-1),"         /0",IF(R10/X10&gt;5,"  *  ",(R10/X10-1)))</f>
        <v>-5.6427966270620189E-3</v>
      </c>
    </row>
    <row r="11" spans="1:25" ht="19.350000000000001" customHeight="1" x14ac:dyDescent="0.25">
      <c r="A11" s="295" t="s">
        <v>304</v>
      </c>
      <c r="B11" s="293">
        <v>11834.398999999999</v>
      </c>
      <c r="C11" s="290">
        <v>7345.8670000000002</v>
      </c>
      <c r="D11" s="289">
        <v>4352.188000000001</v>
      </c>
      <c r="E11" s="342">
        <v>1559.3319999999999</v>
      </c>
      <c r="F11" s="289">
        <f t="shared" si="0"/>
        <v>25091.786</v>
      </c>
      <c r="G11" s="292">
        <f t="shared" si="1"/>
        <v>0.55599878659520074</v>
      </c>
      <c r="H11" s="293">
        <v>13676.420999999998</v>
      </c>
      <c r="I11" s="290">
        <v>7462.5049999999992</v>
      </c>
      <c r="J11" s="289">
        <v>4009.817</v>
      </c>
      <c r="K11" s="342">
        <v>2178.366</v>
      </c>
      <c r="L11" s="289">
        <f t="shared" si="2"/>
        <v>27327.108999999997</v>
      </c>
      <c r="M11" s="294">
        <f t="shared" si="3"/>
        <v>-8.1798736924568072E-2</v>
      </c>
      <c r="N11" s="293">
        <v>133845.15499999988</v>
      </c>
      <c r="O11" s="290">
        <v>63718.603000000003</v>
      </c>
      <c r="P11" s="289">
        <v>29741.153000000002</v>
      </c>
      <c r="Q11" s="342">
        <v>16726.917000000001</v>
      </c>
      <c r="R11" s="289">
        <f t="shared" si="4"/>
        <v>244031.82799999986</v>
      </c>
      <c r="S11" s="292">
        <f t="shared" si="5"/>
        <v>0.59616423674740393</v>
      </c>
      <c r="T11" s="293">
        <v>141057.07899999991</v>
      </c>
      <c r="U11" s="290">
        <v>72712.997999999978</v>
      </c>
      <c r="V11" s="289">
        <v>25175.468000000004</v>
      </c>
      <c r="W11" s="342">
        <v>9338.7069999999985</v>
      </c>
      <c r="X11" s="289">
        <f t="shared" si="6"/>
        <v>248284.25199999986</v>
      </c>
      <c r="Y11" s="288">
        <f t="shared" si="7"/>
        <v>-1.7127240111869835E-2</v>
      </c>
    </row>
    <row r="12" spans="1:25" ht="19.350000000000001" customHeight="1" x14ac:dyDescent="0.25">
      <c r="A12" s="295" t="s">
        <v>306</v>
      </c>
      <c r="B12" s="293">
        <v>198.92599999999999</v>
      </c>
      <c r="C12" s="290">
        <v>434.49400000000003</v>
      </c>
      <c r="D12" s="289">
        <v>0</v>
      </c>
      <c r="E12" s="342">
        <v>0</v>
      </c>
      <c r="F12" s="289">
        <f t="shared" si="0"/>
        <v>633.42000000000007</v>
      </c>
      <c r="G12" s="292">
        <f t="shared" si="1"/>
        <v>1.403569883009253E-2</v>
      </c>
      <c r="H12" s="293">
        <v>0.92600000000000005</v>
      </c>
      <c r="I12" s="290">
        <v>34.834000000000003</v>
      </c>
      <c r="J12" s="289"/>
      <c r="K12" s="342"/>
      <c r="L12" s="289">
        <f t="shared" si="2"/>
        <v>35.760000000000005</v>
      </c>
      <c r="M12" s="294">
        <f t="shared" si="3"/>
        <v>16.713087248322147</v>
      </c>
      <c r="N12" s="293">
        <v>1353.6760000000002</v>
      </c>
      <c r="O12" s="290">
        <v>2205.8939999999998</v>
      </c>
      <c r="P12" s="289"/>
      <c r="Q12" s="342"/>
      <c r="R12" s="289">
        <f t="shared" si="4"/>
        <v>3559.5699999999997</v>
      </c>
      <c r="S12" s="292">
        <f t="shared" si="5"/>
        <v>8.6959490062868267E-3</v>
      </c>
      <c r="T12" s="293">
        <v>323.91799999999995</v>
      </c>
      <c r="U12" s="290">
        <v>208.28100000000001</v>
      </c>
      <c r="V12" s="289">
        <v>92.14</v>
      </c>
      <c r="W12" s="342">
        <v>0</v>
      </c>
      <c r="X12" s="289">
        <f t="shared" si="6"/>
        <v>624.33899999999994</v>
      </c>
      <c r="Y12" s="288" t="str">
        <f t="shared" si="7"/>
        <v xml:space="preserve">  *  </v>
      </c>
    </row>
    <row r="13" spans="1:25" ht="19.350000000000001" customHeight="1" thickBot="1" x14ac:dyDescent="0.3">
      <c r="A13" s="318" t="s">
        <v>305</v>
      </c>
      <c r="B13" s="315">
        <v>112.84900000000002</v>
      </c>
      <c r="C13" s="314">
        <v>65.293999999999997</v>
      </c>
      <c r="D13" s="313">
        <v>0</v>
      </c>
      <c r="E13" s="358">
        <v>0</v>
      </c>
      <c r="F13" s="313">
        <f t="shared" si="0"/>
        <v>178.14300000000003</v>
      </c>
      <c r="G13" s="316">
        <f t="shared" si="1"/>
        <v>3.9473990349044455E-3</v>
      </c>
      <c r="H13" s="315">
        <v>110.47199999999999</v>
      </c>
      <c r="I13" s="314">
        <v>94.305000000000007</v>
      </c>
      <c r="J13" s="313"/>
      <c r="K13" s="358"/>
      <c r="L13" s="313">
        <f t="shared" si="2"/>
        <v>204.77699999999999</v>
      </c>
      <c r="M13" s="317">
        <f t="shared" si="3"/>
        <v>-0.13006343485840677</v>
      </c>
      <c r="N13" s="315">
        <v>829.24599999999987</v>
      </c>
      <c r="O13" s="314">
        <v>653.05000000000007</v>
      </c>
      <c r="P13" s="313"/>
      <c r="Q13" s="358"/>
      <c r="R13" s="313">
        <f t="shared" si="4"/>
        <v>1482.2959999999998</v>
      </c>
      <c r="S13" s="316">
        <f t="shared" si="5"/>
        <v>3.6212156041945899E-3</v>
      </c>
      <c r="T13" s="315">
        <v>845.12400000000014</v>
      </c>
      <c r="U13" s="314">
        <v>733.42700000000013</v>
      </c>
      <c r="V13" s="313"/>
      <c r="W13" s="358"/>
      <c r="X13" s="313">
        <f t="shared" si="6"/>
        <v>1578.5510000000004</v>
      </c>
      <c r="Y13" s="312">
        <f t="shared" si="7"/>
        <v>-6.0976807211170603E-2</v>
      </c>
    </row>
    <row r="14" spans="1:25" s="344" customFormat="1" ht="19.350000000000001" customHeight="1" x14ac:dyDescent="0.3">
      <c r="A14" s="353" t="s">
        <v>63</v>
      </c>
      <c r="B14" s="350">
        <f>SUM(B15:B24)</f>
        <v>3375.4939999999997</v>
      </c>
      <c r="C14" s="349">
        <f>SUM(C15:C24)</f>
        <v>4563.5600000000004</v>
      </c>
      <c r="D14" s="348">
        <f>SUM(D15:D24)</f>
        <v>0.08</v>
      </c>
      <c r="E14" s="347">
        <f>SUM(E15:E24)</f>
        <v>1017.871</v>
      </c>
      <c r="F14" s="348">
        <f t="shared" si="0"/>
        <v>8957.0049999999992</v>
      </c>
      <c r="G14" s="351">
        <f t="shared" si="1"/>
        <v>0.19847466862371399</v>
      </c>
      <c r="H14" s="350">
        <f>SUM(H15:H24)</f>
        <v>2693.8209999999999</v>
      </c>
      <c r="I14" s="349">
        <f>SUM(I15:I24)</f>
        <v>4410.862000000001</v>
      </c>
      <c r="J14" s="348">
        <f>SUM(J15:J24)</f>
        <v>0</v>
      </c>
      <c r="K14" s="347">
        <f>SUM(K15:K24)</f>
        <v>286.57100000000003</v>
      </c>
      <c r="L14" s="348">
        <f t="shared" si="2"/>
        <v>7391.2540000000008</v>
      </c>
      <c r="M14" s="352">
        <f t="shared" si="3"/>
        <v>0.21183834299294801</v>
      </c>
      <c r="N14" s="350">
        <f>SUM(N15:N24)</f>
        <v>27100.776999999995</v>
      </c>
      <c r="O14" s="349">
        <f>SUM(O15:O24)</f>
        <v>40997.945999999996</v>
      </c>
      <c r="P14" s="348">
        <f>SUM(P15:P24)</f>
        <v>44.024999999999999</v>
      </c>
      <c r="Q14" s="347">
        <f>SUM(Q15:Q24)</f>
        <v>3543.7369999999992</v>
      </c>
      <c r="R14" s="348">
        <f t="shared" si="4"/>
        <v>71686.484999999986</v>
      </c>
      <c r="S14" s="351">
        <f t="shared" si="5"/>
        <v>0.17512846158382764</v>
      </c>
      <c r="T14" s="350">
        <f>SUM(T15:T24)</f>
        <v>21245.189000000002</v>
      </c>
      <c r="U14" s="349">
        <f>SUM(U15:U24)</f>
        <v>39788.913000000008</v>
      </c>
      <c r="V14" s="348">
        <f>SUM(V15:V24)</f>
        <v>687.22299999999996</v>
      </c>
      <c r="W14" s="347">
        <f>SUM(W15:W24)</f>
        <v>2374.8179999999998</v>
      </c>
      <c r="X14" s="348">
        <f t="shared" si="6"/>
        <v>64096.143000000011</v>
      </c>
      <c r="Y14" s="345">
        <f t="shared" si="7"/>
        <v>0.11842119735660184</v>
      </c>
    </row>
    <row r="15" spans="1:25" ht="19.350000000000001" customHeight="1" x14ac:dyDescent="0.25">
      <c r="A15" s="310" t="s">
        <v>307</v>
      </c>
      <c r="B15" s="307">
        <v>893.8549999999999</v>
      </c>
      <c r="C15" s="305">
        <v>1674.1179999999999</v>
      </c>
      <c r="D15" s="306">
        <v>0.01</v>
      </c>
      <c r="E15" s="354">
        <v>442.45299999999997</v>
      </c>
      <c r="F15" s="289">
        <f t="shared" si="0"/>
        <v>3010.4360000000001</v>
      </c>
      <c r="G15" s="292">
        <f t="shared" si="1"/>
        <v>6.6707039631316398E-2</v>
      </c>
      <c r="H15" s="293">
        <v>841.94499999999994</v>
      </c>
      <c r="I15" s="305">
        <v>1959.2989999999995</v>
      </c>
      <c r="J15" s="306">
        <v>0</v>
      </c>
      <c r="K15" s="305">
        <v>0</v>
      </c>
      <c r="L15" s="289">
        <f t="shared" si="2"/>
        <v>2801.2439999999997</v>
      </c>
      <c r="M15" s="309">
        <f t="shared" si="3"/>
        <v>7.4678250091745113E-2</v>
      </c>
      <c r="N15" s="307">
        <v>8396.6039999999957</v>
      </c>
      <c r="O15" s="305">
        <v>18422.388000000006</v>
      </c>
      <c r="P15" s="306">
        <v>0.98100000000000009</v>
      </c>
      <c r="Q15" s="305">
        <v>555.15899999999988</v>
      </c>
      <c r="R15" s="306">
        <f t="shared" si="4"/>
        <v>27375.132000000001</v>
      </c>
      <c r="S15" s="308">
        <f t="shared" si="5"/>
        <v>6.687682835633818E-2</v>
      </c>
      <c r="T15" s="311">
        <v>5717.3390000000027</v>
      </c>
      <c r="U15" s="305">
        <v>18760.693000000007</v>
      </c>
      <c r="V15" s="306">
        <v>599.14599999999996</v>
      </c>
      <c r="W15" s="354">
        <v>555.53199999999981</v>
      </c>
      <c r="X15" s="306">
        <f t="shared" si="6"/>
        <v>25632.71000000001</v>
      </c>
      <c r="Y15" s="304">
        <f t="shared" si="7"/>
        <v>6.7976503459836746E-2</v>
      </c>
    </row>
    <row r="16" spans="1:25" ht="19.350000000000001" customHeight="1" x14ac:dyDescent="0.25">
      <c r="A16" s="310" t="s">
        <v>310</v>
      </c>
      <c r="B16" s="307">
        <v>372.57499999999999</v>
      </c>
      <c r="C16" s="305">
        <v>1212.973</v>
      </c>
      <c r="D16" s="306">
        <v>0</v>
      </c>
      <c r="E16" s="354">
        <v>153.405</v>
      </c>
      <c r="F16" s="306">
        <f t="shared" si="0"/>
        <v>1738.953</v>
      </c>
      <c r="G16" s="308">
        <f t="shared" si="1"/>
        <v>3.8532759602926799E-2</v>
      </c>
      <c r="H16" s="307">
        <v>296.89700000000005</v>
      </c>
      <c r="I16" s="305">
        <v>804.226</v>
      </c>
      <c r="J16" s="306"/>
      <c r="K16" s="305">
        <v>81.013999999999996</v>
      </c>
      <c r="L16" s="306">
        <f t="shared" si="2"/>
        <v>1182.1369999999999</v>
      </c>
      <c r="M16" s="309">
        <f t="shared" si="3"/>
        <v>0.47102493196643036</v>
      </c>
      <c r="N16" s="307">
        <v>3030.6350000000007</v>
      </c>
      <c r="O16" s="305">
        <v>8948.8029999999999</v>
      </c>
      <c r="P16" s="306">
        <v>0</v>
      </c>
      <c r="Q16" s="305">
        <v>1431.7549999999999</v>
      </c>
      <c r="R16" s="306">
        <f t="shared" si="4"/>
        <v>13411.192999999999</v>
      </c>
      <c r="S16" s="308">
        <f t="shared" si="5"/>
        <v>3.2763241189657975E-2</v>
      </c>
      <c r="T16" s="311">
        <v>3182.2549999999997</v>
      </c>
      <c r="U16" s="305">
        <v>9065.1450000000004</v>
      </c>
      <c r="V16" s="306">
        <v>0</v>
      </c>
      <c r="W16" s="305">
        <v>569.95299999999997</v>
      </c>
      <c r="X16" s="306">
        <f t="shared" si="6"/>
        <v>12817.352999999999</v>
      </c>
      <c r="Y16" s="304">
        <f t="shared" si="7"/>
        <v>4.6330939001211879E-2</v>
      </c>
    </row>
    <row r="17" spans="1:25" ht="19.350000000000001" customHeight="1" x14ac:dyDescent="0.25">
      <c r="A17" s="310" t="s">
        <v>309</v>
      </c>
      <c r="B17" s="307">
        <v>828.46299999999997</v>
      </c>
      <c r="C17" s="305">
        <v>328.99700000000007</v>
      </c>
      <c r="D17" s="306">
        <v>0</v>
      </c>
      <c r="E17" s="354">
        <v>164.55200000000002</v>
      </c>
      <c r="F17" s="306">
        <f>SUM(B17:E17)</f>
        <v>1322.0120000000002</v>
      </c>
      <c r="G17" s="308">
        <f>F17/$F$9</f>
        <v>2.9293931801598127E-2</v>
      </c>
      <c r="H17" s="307">
        <v>284.08499999999998</v>
      </c>
      <c r="I17" s="305">
        <v>21.858000000000001</v>
      </c>
      <c r="J17" s="306"/>
      <c r="K17" s="305">
        <v>179.45699999999999</v>
      </c>
      <c r="L17" s="306">
        <f>SUM(H17:K17)</f>
        <v>485.4</v>
      </c>
      <c r="M17" s="309">
        <f>IF(ISERROR(F17/L17-1),"         /0",(F17/L17-1))</f>
        <v>1.7235517099299553</v>
      </c>
      <c r="N17" s="307">
        <v>4732.956000000001</v>
      </c>
      <c r="O17" s="305">
        <v>1038.3219999999999</v>
      </c>
      <c r="P17" s="306">
        <v>1.0980000000000001</v>
      </c>
      <c r="Q17" s="305">
        <v>486.72899999999993</v>
      </c>
      <c r="R17" s="306">
        <f>SUM(N17:Q17)</f>
        <v>6259.1050000000014</v>
      </c>
      <c r="S17" s="308">
        <f>R17/$R$9</f>
        <v>1.5290851958240721E-2</v>
      </c>
      <c r="T17" s="311">
        <v>2547.8520000000003</v>
      </c>
      <c r="U17" s="305">
        <v>702.42899999999997</v>
      </c>
      <c r="V17" s="306">
        <v>68.437999999999988</v>
      </c>
      <c r="W17" s="305">
        <v>623.77</v>
      </c>
      <c r="X17" s="306">
        <f>SUM(T17:W17)</f>
        <v>3942.4890000000005</v>
      </c>
      <c r="Y17" s="304">
        <f>IF(ISERROR(R17/X17-1),"         /0",IF(R17/X17&gt;5,"  *  ",(R17/X17-1)))</f>
        <v>0.58760240041253153</v>
      </c>
    </row>
    <row r="18" spans="1:25" ht="19.350000000000001" customHeight="1" x14ac:dyDescent="0.25">
      <c r="A18" s="310" t="s">
        <v>308</v>
      </c>
      <c r="B18" s="307">
        <v>739.64099999999996</v>
      </c>
      <c r="C18" s="305">
        <v>483.68</v>
      </c>
      <c r="D18" s="306">
        <v>7.0000000000000007E-2</v>
      </c>
      <c r="E18" s="354">
        <v>15.933999999999999</v>
      </c>
      <c r="F18" s="306">
        <f t="shared" si="0"/>
        <v>1239.3249999999998</v>
      </c>
      <c r="G18" s="308">
        <f t="shared" si="1"/>
        <v>2.7461703849901202E-2</v>
      </c>
      <c r="H18" s="307">
        <v>688.86599999999999</v>
      </c>
      <c r="I18" s="305">
        <v>670.9559999999999</v>
      </c>
      <c r="J18" s="306"/>
      <c r="K18" s="305"/>
      <c r="L18" s="306">
        <f t="shared" si="2"/>
        <v>1359.8219999999999</v>
      </c>
      <c r="M18" s="309">
        <f t="shared" si="3"/>
        <v>-8.8612333084771455E-2</v>
      </c>
      <c r="N18" s="307">
        <v>4985.701</v>
      </c>
      <c r="O18" s="305">
        <v>5175.085</v>
      </c>
      <c r="P18" s="306">
        <v>30.481000000000002</v>
      </c>
      <c r="Q18" s="305">
        <v>95.957999999999998</v>
      </c>
      <c r="R18" s="306">
        <f t="shared" si="4"/>
        <v>10287.225</v>
      </c>
      <c r="S18" s="308">
        <f t="shared" si="5"/>
        <v>2.5131458017737817E-2</v>
      </c>
      <c r="T18" s="311">
        <v>6290.0999999999995</v>
      </c>
      <c r="U18" s="305">
        <v>5255.4580000000024</v>
      </c>
      <c r="V18" s="306">
        <v>0.09</v>
      </c>
      <c r="W18" s="305">
        <v>13.600999999999999</v>
      </c>
      <c r="X18" s="306">
        <f t="shared" si="6"/>
        <v>11559.249000000002</v>
      </c>
      <c r="Y18" s="304">
        <f t="shared" si="7"/>
        <v>-0.11004382724171791</v>
      </c>
    </row>
    <row r="19" spans="1:25" ht="19.350000000000001" customHeight="1" x14ac:dyDescent="0.25">
      <c r="A19" s="310" t="s">
        <v>312</v>
      </c>
      <c r="B19" s="307">
        <v>125.54600000000001</v>
      </c>
      <c r="C19" s="305">
        <v>387.15499999999997</v>
      </c>
      <c r="D19" s="306">
        <v>0</v>
      </c>
      <c r="E19" s="354">
        <v>188.673</v>
      </c>
      <c r="F19" s="306">
        <f t="shared" si="0"/>
        <v>701.37400000000002</v>
      </c>
      <c r="G19" s="308">
        <f t="shared" si="1"/>
        <v>1.554146416478374E-2</v>
      </c>
      <c r="H19" s="307">
        <v>243.90600000000001</v>
      </c>
      <c r="I19" s="305">
        <v>481.60300000000001</v>
      </c>
      <c r="J19" s="306"/>
      <c r="K19" s="305">
        <v>26.1</v>
      </c>
      <c r="L19" s="306">
        <f t="shared" si="2"/>
        <v>751.60900000000004</v>
      </c>
      <c r="M19" s="309">
        <f t="shared" si="3"/>
        <v>-6.6836613185845328E-2</v>
      </c>
      <c r="N19" s="307">
        <v>2962.1249999999991</v>
      </c>
      <c r="O19" s="305">
        <v>3615.9370000000004</v>
      </c>
      <c r="P19" s="306">
        <v>11.207999999999998</v>
      </c>
      <c r="Q19" s="305">
        <v>868.2410000000001</v>
      </c>
      <c r="R19" s="306">
        <f t="shared" si="4"/>
        <v>7457.5109999999995</v>
      </c>
      <c r="S19" s="308">
        <f t="shared" si="5"/>
        <v>1.8218530712929674E-2</v>
      </c>
      <c r="T19" s="311">
        <v>1536.953</v>
      </c>
      <c r="U19" s="305">
        <v>2977.2889999999993</v>
      </c>
      <c r="V19" s="306">
        <v>19.489000000000001</v>
      </c>
      <c r="W19" s="305">
        <v>331.68700000000001</v>
      </c>
      <c r="X19" s="306">
        <f t="shared" si="6"/>
        <v>4865.4179999999988</v>
      </c>
      <c r="Y19" s="304">
        <f t="shared" si="7"/>
        <v>0.53275854202043926</v>
      </c>
    </row>
    <row r="20" spans="1:25" ht="19.350000000000001" customHeight="1" x14ac:dyDescent="0.25">
      <c r="A20" s="310" t="s">
        <v>311</v>
      </c>
      <c r="B20" s="307">
        <v>224.38300000000001</v>
      </c>
      <c r="C20" s="305">
        <v>315.36400000000003</v>
      </c>
      <c r="D20" s="306">
        <v>0</v>
      </c>
      <c r="E20" s="354">
        <v>52.853999999999999</v>
      </c>
      <c r="F20" s="306">
        <f t="shared" si="0"/>
        <v>592.60100000000011</v>
      </c>
      <c r="G20" s="308">
        <f t="shared" si="1"/>
        <v>1.3131207038634182E-2</v>
      </c>
      <c r="H20" s="307">
        <v>154.584</v>
      </c>
      <c r="I20" s="305">
        <v>395.76900000000001</v>
      </c>
      <c r="J20" s="306"/>
      <c r="K20" s="305"/>
      <c r="L20" s="306">
        <f t="shared" si="2"/>
        <v>550.35300000000007</v>
      </c>
      <c r="M20" s="309">
        <f t="shared" si="3"/>
        <v>7.676527610460937E-2</v>
      </c>
      <c r="N20" s="307">
        <v>1803.2960000000003</v>
      </c>
      <c r="O20" s="305">
        <v>2492.8309999999997</v>
      </c>
      <c r="P20" s="306">
        <v>0</v>
      </c>
      <c r="Q20" s="305">
        <v>87.191000000000003</v>
      </c>
      <c r="R20" s="306">
        <f t="shared" si="4"/>
        <v>4383.3180000000002</v>
      </c>
      <c r="S20" s="308">
        <f t="shared" si="5"/>
        <v>1.0708346740291429E-2</v>
      </c>
      <c r="T20" s="311">
        <v>1478.7089999999998</v>
      </c>
      <c r="U20" s="305">
        <v>2904.581999999999</v>
      </c>
      <c r="V20" s="306">
        <v>0</v>
      </c>
      <c r="W20" s="305">
        <v>280.19500000000005</v>
      </c>
      <c r="X20" s="306">
        <f t="shared" si="6"/>
        <v>4663.485999999999</v>
      </c>
      <c r="Y20" s="304">
        <f t="shared" si="7"/>
        <v>-6.0076946730406977E-2</v>
      </c>
    </row>
    <row r="21" spans="1:25" ht="19.350000000000001" customHeight="1" x14ac:dyDescent="0.25">
      <c r="A21" s="310" t="s">
        <v>314</v>
      </c>
      <c r="B21" s="307">
        <v>64.290999999999997</v>
      </c>
      <c r="C21" s="305">
        <v>153.41200000000001</v>
      </c>
      <c r="D21" s="306">
        <v>0</v>
      </c>
      <c r="E21" s="354">
        <v>0</v>
      </c>
      <c r="F21" s="306">
        <f t="shared" si="0"/>
        <v>217.703</v>
      </c>
      <c r="G21" s="308">
        <f t="shared" si="1"/>
        <v>4.8239931521070279E-3</v>
      </c>
      <c r="H21" s="307">
        <v>36.795999999999999</v>
      </c>
      <c r="I21" s="305">
        <v>53.832000000000001</v>
      </c>
      <c r="J21" s="306"/>
      <c r="K21" s="305"/>
      <c r="L21" s="306">
        <f t="shared" si="2"/>
        <v>90.628</v>
      </c>
      <c r="M21" s="309">
        <f t="shared" si="3"/>
        <v>1.4021604802047931</v>
      </c>
      <c r="N21" s="307">
        <v>246.02699999999999</v>
      </c>
      <c r="O21" s="305">
        <v>863.34400000000005</v>
      </c>
      <c r="P21" s="306">
        <v>0</v>
      </c>
      <c r="Q21" s="305">
        <v>3.9770000000000003</v>
      </c>
      <c r="R21" s="306">
        <f t="shared" si="4"/>
        <v>1113.3480000000002</v>
      </c>
      <c r="S21" s="308">
        <f t="shared" si="5"/>
        <v>2.7198839843721088E-3</v>
      </c>
      <c r="T21" s="311">
        <v>109.10000000000001</v>
      </c>
      <c r="U21" s="305">
        <v>80.460999999999999</v>
      </c>
      <c r="V21" s="306"/>
      <c r="W21" s="305"/>
      <c r="X21" s="306">
        <f t="shared" si="6"/>
        <v>189.56100000000001</v>
      </c>
      <c r="Y21" s="304" t="str">
        <f t="shared" si="7"/>
        <v xml:space="preserve">  *  </v>
      </c>
    </row>
    <row r="22" spans="1:25" ht="19.149999999999999" customHeight="1" x14ac:dyDescent="0.25">
      <c r="A22" s="310" t="s">
        <v>315</v>
      </c>
      <c r="B22" s="307">
        <v>97.507999999999996</v>
      </c>
      <c r="C22" s="305">
        <v>6.4859999999999998</v>
      </c>
      <c r="D22" s="306">
        <v>0</v>
      </c>
      <c r="E22" s="305">
        <v>0</v>
      </c>
      <c r="F22" s="306">
        <f t="shared" si="0"/>
        <v>103.994</v>
      </c>
      <c r="G22" s="308">
        <f t="shared" si="1"/>
        <v>2.3043611886846677E-3</v>
      </c>
      <c r="H22" s="307">
        <v>111.73899999999999</v>
      </c>
      <c r="I22" s="305">
        <v>23.220000000000002</v>
      </c>
      <c r="J22" s="306"/>
      <c r="K22" s="305"/>
      <c r="L22" s="306">
        <f t="shared" si="2"/>
        <v>134.959</v>
      </c>
      <c r="M22" s="309" t="s">
        <v>51</v>
      </c>
      <c r="N22" s="307">
        <v>716.46999999999991</v>
      </c>
      <c r="O22" s="305">
        <v>417.26899999999995</v>
      </c>
      <c r="P22" s="306"/>
      <c r="Q22" s="305">
        <v>14.412000000000001</v>
      </c>
      <c r="R22" s="306">
        <f t="shared" si="4"/>
        <v>1148.1509999999998</v>
      </c>
      <c r="S22" s="308">
        <f t="shared" si="5"/>
        <v>2.8049069262627859E-3</v>
      </c>
      <c r="T22" s="311">
        <v>132.94799999999998</v>
      </c>
      <c r="U22" s="305">
        <v>37.664000000000001</v>
      </c>
      <c r="V22" s="306"/>
      <c r="W22" s="305"/>
      <c r="X22" s="306">
        <f t="shared" si="6"/>
        <v>170.61199999999997</v>
      </c>
      <c r="Y22" s="304" t="str">
        <f t="shared" si="7"/>
        <v xml:space="preserve">  *  </v>
      </c>
    </row>
    <row r="23" spans="1:25" ht="19.350000000000001" customHeight="1" x14ac:dyDescent="0.25">
      <c r="A23" s="310" t="s">
        <v>313</v>
      </c>
      <c r="B23" s="307">
        <v>29.231999999999999</v>
      </c>
      <c r="C23" s="305">
        <v>1.375</v>
      </c>
      <c r="D23" s="306">
        <v>0</v>
      </c>
      <c r="E23" s="305">
        <v>0</v>
      </c>
      <c r="F23" s="306">
        <f t="shared" si="0"/>
        <v>30.606999999999999</v>
      </c>
      <c r="G23" s="308">
        <f t="shared" si="1"/>
        <v>6.7820819376186736E-4</v>
      </c>
      <c r="H23" s="307">
        <v>35.003</v>
      </c>
      <c r="I23" s="305">
        <v>9.9000000000000005E-2</v>
      </c>
      <c r="J23" s="306"/>
      <c r="K23" s="305"/>
      <c r="L23" s="306">
        <f t="shared" si="2"/>
        <v>35.101999999999997</v>
      </c>
      <c r="M23" s="309" t="s">
        <v>51</v>
      </c>
      <c r="N23" s="307">
        <v>226.96299999999997</v>
      </c>
      <c r="O23" s="305">
        <v>23.967000000000002</v>
      </c>
      <c r="P23" s="306">
        <v>0</v>
      </c>
      <c r="Q23" s="305">
        <v>0</v>
      </c>
      <c r="R23" s="306">
        <f t="shared" si="4"/>
        <v>250.92999999999998</v>
      </c>
      <c r="S23" s="308">
        <f t="shared" si="5"/>
        <v>6.1301631493341981E-4</v>
      </c>
      <c r="T23" s="311">
        <v>249.93300000000002</v>
      </c>
      <c r="U23" s="305">
        <v>5.1920000000000002</v>
      </c>
      <c r="V23" s="306"/>
      <c r="W23" s="305">
        <v>0</v>
      </c>
      <c r="X23" s="306">
        <f t="shared" si="6"/>
        <v>255.12500000000003</v>
      </c>
      <c r="Y23" s="304">
        <f t="shared" si="7"/>
        <v>-1.6442920137187844E-2</v>
      </c>
    </row>
    <row r="24" spans="1:25" ht="19.350000000000001" customHeight="1" thickBot="1" x14ac:dyDescent="0.3">
      <c r="A24" s="310" t="s">
        <v>59</v>
      </c>
      <c r="B24" s="307">
        <v>0</v>
      </c>
      <c r="C24" s="305">
        <v>0</v>
      </c>
      <c r="D24" s="306">
        <v>0</v>
      </c>
      <c r="E24" s="305">
        <v>0</v>
      </c>
      <c r="F24" s="549">
        <f t="shared" si="0"/>
        <v>0</v>
      </c>
      <c r="G24" s="308">
        <f t="shared" si="1"/>
        <v>0</v>
      </c>
      <c r="H24" s="307">
        <v>0</v>
      </c>
      <c r="I24" s="305"/>
      <c r="J24" s="306"/>
      <c r="K24" s="305"/>
      <c r="L24" s="306">
        <f t="shared" si="2"/>
        <v>0</v>
      </c>
      <c r="M24" s="309" t="str">
        <f t="shared" si="3"/>
        <v xml:space="preserve">         /0</v>
      </c>
      <c r="N24" s="307">
        <v>0</v>
      </c>
      <c r="O24" s="305"/>
      <c r="P24" s="306">
        <v>0.25700000000000001</v>
      </c>
      <c r="Q24" s="305">
        <v>0.31499999999999995</v>
      </c>
      <c r="R24" s="306">
        <f t="shared" si="4"/>
        <v>0.57199999999999995</v>
      </c>
      <c r="S24" s="308">
        <f t="shared" si="5"/>
        <v>1.3973830635711798E-6</v>
      </c>
      <c r="T24" s="311">
        <v>0</v>
      </c>
      <c r="U24" s="305"/>
      <c r="V24" s="306">
        <v>0.06</v>
      </c>
      <c r="W24" s="305">
        <v>0.08</v>
      </c>
      <c r="X24" s="306">
        <f t="shared" si="6"/>
        <v>0.14000000000000001</v>
      </c>
      <c r="Y24" s="304">
        <f t="shared" si="7"/>
        <v>3.0857142857142854</v>
      </c>
    </row>
    <row r="25" spans="1:25" s="344" customFormat="1" ht="19.350000000000001" customHeight="1" x14ac:dyDescent="0.3">
      <c r="A25" s="353" t="s">
        <v>62</v>
      </c>
      <c r="B25" s="350">
        <f>SUM(B26:B32)</f>
        <v>2584.3309999999992</v>
      </c>
      <c r="C25" s="349">
        <f>SUM(C26:C32)</f>
        <v>1408.807</v>
      </c>
      <c r="D25" s="348">
        <f>SUM(D26:D32)</f>
        <v>457.851</v>
      </c>
      <c r="E25" s="349">
        <f>SUM(E26:E32)</f>
        <v>13.679</v>
      </c>
      <c r="F25" s="348">
        <f t="shared" si="0"/>
        <v>4464.6679999999988</v>
      </c>
      <c r="G25" s="351">
        <f t="shared" si="1"/>
        <v>9.8930781194707343E-2</v>
      </c>
      <c r="H25" s="350">
        <f>SUM(H26:H32)</f>
        <v>3211.6389999999997</v>
      </c>
      <c r="I25" s="349">
        <f>SUM(I26:I32)</f>
        <v>1156.3500000000001</v>
      </c>
      <c r="J25" s="348">
        <f>SUM(J26:J32)</f>
        <v>77.021000000000001</v>
      </c>
      <c r="K25" s="349">
        <f>SUM(K26:K32)</f>
        <v>61.411000000000001</v>
      </c>
      <c r="L25" s="348">
        <f t="shared" si="2"/>
        <v>4506.4209999999994</v>
      </c>
      <c r="M25" s="352">
        <f t="shared" ref="M25:M44" si="8">IF(ISERROR(F25/L25-1),"         /0",(F25/L25-1))</f>
        <v>-9.2652239992669916E-3</v>
      </c>
      <c r="N25" s="350">
        <f>SUM(N26:N32)</f>
        <v>22760.379000000004</v>
      </c>
      <c r="O25" s="349">
        <f>SUM(O26:O32)</f>
        <v>11182.639000000001</v>
      </c>
      <c r="P25" s="348">
        <f>SUM(P26:P32)</f>
        <v>2621.3220000000001</v>
      </c>
      <c r="Q25" s="349">
        <f>SUM(Q26:Q32)</f>
        <v>184.93300000000002</v>
      </c>
      <c r="R25" s="348">
        <f t="shared" si="4"/>
        <v>36749.273000000001</v>
      </c>
      <c r="S25" s="351">
        <f t="shared" si="5"/>
        <v>8.9777642812506372E-2</v>
      </c>
      <c r="T25" s="350">
        <f>SUM(T26:T32)</f>
        <v>26478.661000000004</v>
      </c>
      <c r="U25" s="349">
        <f>SUM(U26:U32)</f>
        <v>9385.7900000000009</v>
      </c>
      <c r="V25" s="348">
        <f>SUM(V26:V32)</f>
        <v>623.20499999999981</v>
      </c>
      <c r="W25" s="349">
        <f>SUM(W26:W32)</f>
        <v>367.66600000000005</v>
      </c>
      <c r="X25" s="348">
        <f t="shared" si="6"/>
        <v>36855.322</v>
      </c>
      <c r="Y25" s="345">
        <f t="shared" si="7"/>
        <v>-2.8774406041005562E-3</v>
      </c>
    </row>
    <row r="26" spans="1:25" ht="19.350000000000001" customHeight="1" x14ac:dyDescent="0.25">
      <c r="A26" s="310" t="s">
        <v>330</v>
      </c>
      <c r="B26" s="307">
        <v>1552.876</v>
      </c>
      <c r="C26" s="305">
        <v>0</v>
      </c>
      <c r="D26" s="306">
        <v>129.69999999999999</v>
      </c>
      <c r="E26" s="305">
        <v>0</v>
      </c>
      <c r="F26" s="306">
        <f t="shared" si="0"/>
        <v>1682.576</v>
      </c>
      <c r="G26" s="308">
        <f t="shared" si="1"/>
        <v>3.7283524351523108E-2</v>
      </c>
      <c r="H26" s="307">
        <v>2308.5709999999999</v>
      </c>
      <c r="I26" s="305"/>
      <c r="J26" s="306"/>
      <c r="K26" s="305"/>
      <c r="L26" s="306">
        <f t="shared" si="2"/>
        <v>2308.5709999999999</v>
      </c>
      <c r="M26" s="309">
        <f t="shared" si="8"/>
        <v>-0.27116125083439058</v>
      </c>
      <c r="N26" s="307">
        <v>12864.793000000003</v>
      </c>
      <c r="O26" s="305">
        <v>404.798</v>
      </c>
      <c r="P26" s="306">
        <v>129.69999999999999</v>
      </c>
      <c r="Q26" s="305"/>
      <c r="R26" s="306">
        <f t="shared" si="4"/>
        <v>13399.291000000005</v>
      </c>
      <c r="S26" s="308">
        <f t="shared" si="5"/>
        <v>3.2734164872835217E-2</v>
      </c>
      <c r="T26" s="307">
        <v>16854.582000000002</v>
      </c>
      <c r="U26" s="305">
        <v>18.61</v>
      </c>
      <c r="V26" s="306"/>
      <c r="W26" s="305"/>
      <c r="X26" s="289">
        <f t="shared" si="6"/>
        <v>16873.192000000003</v>
      </c>
      <c r="Y26" s="304">
        <f t="shared" si="7"/>
        <v>-0.20588285844195919</v>
      </c>
    </row>
    <row r="27" spans="1:25" ht="19.350000000000001" customHeight="1" x14ac:dyDescent="0.25">
      <c r="A27" s="310" t="s">
        <v>316</v>
      </c>
      <c r="B27" s="307">
        <v>352.18999999999994</v>
      </c>
      <c r="C27" s="305">
        <v>882.73</v>
      </c>
      <c r="D27" s="306">
        <v>0</v>
      </c>
      <c r="E27" s="305">
        <v>0</v>
      </c>
      <c r="F27" s="306">
        <f t="shared" si="0"/>
        <v>1234.92</v>
      </c>
      <c r="G27" s="308">
        <f t="shared" si="1"/>
        <v>2.7364095227902285E-2</v>
      </c>
      <c r="H27" s="307">
        <v>373.399</v>
      </c>
      <c r="I27" s="305">
        <v>787.55700000000002</v>
      </c>
      <c r="J27" s="306"/>
      <c r="K27" s="305"/>
      <c r="L27" s="306">
        <f t="shared" si="2"/>
        <v>1160.9560000000001</v>
      </c>
      <c r="M27" s="309">
        <f t="shared" si="8"/>
        <v>6.3709563497669208E-2</v>
      </c>
      <c r="N27" s="307">
        <v>4113.7329999999993</v>
      </c>
      <c r="O27" s="305">
        <v>6165.3030000000017</v>
      </c>
      <c r="P27" s="306">
        <v>0</v>
      </c>
      <c r="Q27" s="305">
        <v>0</v>
      </c>
      <c r="R27" s="306">
        <f t="shared" si="4"/>
        <v>10279.036</v>
      </c>
      <c r="S27" s="308">
        <f t="shared" si="5"/>
        <v>2.5111452475941341E-2</v>
      </c>
      <c r="T27" s="307">
        <v>3155.9880000000003</v>
      </c>
      <c r="U27" s="305">
        <v>6021.5460000000012</v>
      </c>
      <c r="V27" s="306">
        <v>0</v>
      </c>
      <c r="W27" s="305">
        <v>0</v>
      </c>
      <c r="X27" s="289">
        <f t="shared" si="6"/>
        <v>9177.5340000000015</v>
      </c>
      <c r="Y27" s="304">
        <f t="shared" si="7"/>
        <v>0.12002156570599443</v>
      </c>
    </row>
    <row r="28" spans="1:25" ht="19.350000000000001" customHeight="1" x14ac:dyDescent="0.25">
      <c r="A28" s="310" t="s">
        <v>318</v>
      </c>
      <c r="B28" s="307">
        <v>38.035999999999994</v>
      </c>
      <c r="C28" s="305">
        <v>173.696</v>
      </c>
      <c r="D28" s="306">
        <v>328.15100000000001</v>
      </c>
      <c r="E28" s="305">
        <v>13.679</v>
      </c>
      <c r="F28" s="306">
        <f t="shared" si="0"/>
        <v>553.56200000000001</v>
      </c>
      <c r="G28" s="308">
        <f t="shared" si="1"/>
        <v>1.2266157550730447E-2</v>
      </c>
      <c r="H28" s="307">
        <v>2.1999999999999999E-2</v>
      </c>
      <c r="I28" s="305"/>
      <c r="J28" s="306">
        <v>77.021000000000001</v>
      </c>
      <c r="K28" s="305">
        <v>61.411000000000001</v>
      </c>
      <c r="L28" s="306">
        <f t="shared" si="2"/>
        <v>138.45400000000001</v>
      </c>
      <c r="M28" s="309">
        <f t="shared" si="8"/>
        <v>2.9981654556748087</v>
      </c>
      <c r="N28" s="307">
        <v>469.95099999999985</v>
      </c>
      <c r="O28" s="305">
        <v>1613.8779999999999</v>
      </c>
      <c r="P28" s="306">
        <v>2491.5320000000002</v>
      </c>
      <c r="Q28" s="305">
        <v>184.85300000000001</v>
      </c>
      <c r="R28" s="306">
        <f t="shared" si="4"/>
        <v>4760.2139999999999</v>
      </c>
      <c r="S28" s="308">
        <f t="shared" si="5"/>
        <v>1.1629095144360875E-2</v>
      </c>
      <c r="T28" s="307">
        <v>5.1100000000000012</v>
      </c>
      <c r="U28" s="305"/>
      <c r="V28" s="306">
        <v>622.92999999999984</v>
      </c>
      <c r="W28" s="305">
        <v>367.56600000000003</v>
      </c>
      <c r="X28" s="289">
        <f t="shared" si="6"/>
        <v>995.60599999999988</v>
      </c>
      <c r="Y28" s="304">
        <f t="shared" si="7"/>
        <v>3.7812226925108936</v>
      </c>
    </row>
    <row r="29" spans="1:25" ht="19.350000000000001" customHeight="1" x14ac:dyDescent="0.25">
      <c r="A29" s="310" t="s">
        <v>331</v>
      </c>
      <c r="B29" s="307">
        <v>288.50599999999997</v>
      </c>
      <c r="C29" s="305">
        <v>94.034000000000006</v>
      </c>
      <c r="D29" s="306">
        <v>0</v>
      </c>
      <c r="E29" s="305">
        <v>0</v>
      </c>
      <c r="F29" s="306">
        <f t="shared" si="0"/>
        <v>382.53999999999996</v>
      </c>
      <c r="G29" s="308">
        <f t="shared" si="1"/>
        <v>8.4765498886419672E-3</v>
      </c>
      <c r="H29" s="307">
        <v>235.94</v>
      </c>
      <c r="I29" s="305">
        <v>70.641999999999996</v>
      </c>
      <c r="J29" s="306"/>
      <c r="K29" s="305"/>
      <c r="L29" s="306">
        <f t="shared" si="2"/>
        <v>306.58199999999999</v>
      </c>
      <c r="M29" s="309">
        <f t="shared" si="8"/>
        <v>0.24775753305803994</v>
      </c>
      <c r="N29" s="307">
        <v>2323.3890000000001</v>
      </c>
      <c r="O29" s="305">
        <v>770.00700000000006</v>
      </c>
      <c r="P29" s="306"/>
      <c r="Q29" s="305"/>
      <c r="R29" s="306">
        <f t="shared" si="4"/>
        <v>3093.3960000000002</v>
      </c>
      <c r="S29" s="308">
        <f t="shared" si="5"/>
        <v>7.5570964673406186E-3</v>
      </c>
      <c r="T29" s="307">
        <v>2999.1609999999996</v>
      </c>
      <c r="U29" s="305">
        <v>784.029</v>
      </c>
      <c r="V29" s="306"/>
      <c r="W29" s="305"/>
      <c r="X29" s="289">
        <f t="shared" si="6"/>
        <v>3783.1899999999996</v>
      </c>
      <c r="Y29" s="304">
        <f t="shared" si="7"/>
        <v>-0.18233131299247451</v>
      </c>
    </row>
    <row r="30" spans="1:25" ht="19.350000000000001" customHeight="1" x14ac:dyDescent="0.25">
      <c r="A30" s="310" t="s">
        <v>332</v>
      </c>
      <c r="B30" s="307">
        <v>314.738</v>
      </c>
      <c r="C30" s="305">
        <v>0</v>
      </c>
      <c r="D30" s="306">
        <v>0</v>
      </c>
      <c r="E30" s="305">
        <v>0</v>
      </c>
      <c r="F30" s="306">
        <f t="shared" si="0"/>
        <v>314.738</v>
      </c>
      <c r="G30" s="308">
        <f t="shared" si="1"/>
        <v>6.9741526607711504E-3</v>
      </c>
      <c r="H30" s="307">
        <v>260.62</v>
      </c>
      <c r="I30" s="305"/>
      <c r="J30" s="306"/>
      <c r="K30" s="305"/>
      <c r="L30" s="306">
        <f t="shared" si="2"/>
        <v>260.62</v>
      </c>
      <c r="M30" s="309">
        <f t="shared" si="8"/>
        <v>0.20765098611004529</v>
      </c>
      <c r="N30" s="307">
        <v>2656.5630000000006</v>
      </c>
      <c r="O30" s="305"/>
      <c r="P30" s="306"/>
      <c r="Q30" s="305"/>
      <c r="R30" s="306">
        <f t="shared" si="4"/>
        <v>2656.5630000000006</v>
      </c>
      <c r="S30" s="308">
        <f t="shared" si="5"/>
        <v>6.4899233278144144E-3</v>
      </c>
      <c r="T30" s="307">
        <v>3104.3150000000005</v>
      </c>
      <c r="U30" s="305"/>
      <c r="V30" s="306"/>
      <c r="W30" s="305"/>
      <c r="X30" s="289">
        <f t="shared" si="6"/>
        <v>3104.3150000000005</v>
      </c>
      <c r="Y30" s="304">
        <f t="shared" si="7"/>
        <v>-0.14423536271286896</v>
      </c>
    </row>
    <row r="31" spans="1:25" ht="19.350000000000001" customHeight="1" x14ac:dyDescent="0.25">
      <c r="A31" s="310" t="s">
        <v>317</v>
      </c>
      <c r="B31" s="307">
        <v>28.45</v>
      </c>
      <c r="C31" s="305">
        <v>258.34699999999998</v>
      </c>
      <c r="D31" s="306">
        <v>0</v>
      </c>
      <c r="E31" s="305">
        <v>0</v>
      </c>
      <c r="F31" s="306">
        <f t="shared" si="0"/>
        <v>286.79699999999997</v>
      </c>
      <c r="G31" s="308">
        <f t="shared" si="1"/>
        <v>6.3550192879511958E-3</v>
      </c>
      <c r="H31" s="307">
        <v>28.067999999999998</v>
      </c>
      <c r="I31" s="305">
        <v>298.15100000000001</v>
      </c>
      <c r="J31" s="306"/>
      <c r="K31" s="305"/>
      <c r="L31" s="306">
        <f t="shared" si="2"/>
        <v>326.21899999999999</v>
      </c>
      <c r="M31" s="309">
        <f t="shared" si="8"/>
        <v>-0.120845199084051</v>
      </c>
      <c r="N31" s="307">
        <v>261.89499999999998</v>
      </c>
      <c r="O31" s="305">
        <v>2228.6529999999998</v>
      </c>
      <c r="P31" s="306"/>
      <c r="Q31" s="305"/>
      <c r="R31" s="306">
        <f t="shared" si="4"/>
        <v>2490.5479999999998</v>
      </c>
      <c r="S31" s="308">
        <f t="shared" si="5"/>
        <v>6.0843524374319486E-3</v>
      </c>
      <c r="T31" s="307">
        <v>321.38299999999992</v>
      </c>
      <c r="U31" s="305">
        <v>2533.8049999999998</v>
      </c>
      <c r="V31" s="306"/>
      <c r="W31" s="305"/>
      <c r="X31" s="289">
        <f t="shared" si="6"/>
        <v>2855.1879999999996</v>
      </c>
      <c r="Y31" s="304">
        <f t="shared" si="7"/>
        <v>-0.12771138012628236</v>
      </c>
    </row>
    <row r="32" spans="1:25" ht="19.350000000000001" customHeight="1" thickBot="1" x14ac:dyDescent="0.3">
      <c r="A32" s="310" t="s">
        <v>59</v>
      </c>
      <c r="B32" s="307">
        <v>9.5350000000000001</v>
      </c>
      <c r="C32" s="305">
        <v>0</v>
      </c>
      <c r="D32" s="306">
        <v>0</v>
      </c>
      <c r="E32" s="305">
        <v>0</v>
      </c>
      <c r="F32" s="306">
        <f t="shared" si="0"/>
        <v>9.5350000000000001</v>
      </c>
      <c r="G32" s="308">
        <f t="shared" si="1"/>
        <v>2.112822271872253E-4</v>
      </c>
      <c r="H32" s="307">
        <v>5.0190000000000001</v>
      </c>
      <c r="I32" s="305"/>
      <c r="J32" s="306"/>
      <c r="K32" s="305"/>
      <c r="L32" s="306">
        <f t="shared" si="2"/>
        <v>5.0190000000000001</v>
      </c>
      <c r="M32" s="309">
        <f t="shared" si="8"/>
        <v>0.89978083283522614</v>
      </c>
      <c r="N32" s="307">
        <v>70.054999999999993</v>
      </c>
      <c r="O32" s="305">
        <v>0</v>
      </c>
      <c r="P32" s="306">
        <v>0.09</v>
      </c>
      <c r="Q32" s="305">
        <v>0.08</v>
      </c>
      <c r="R32" s="306">
        <f t="shared" si="4"/>
        <v>70.224999999999994</v>
      </c>
      <c r="S32" s="308">
        <f t="shared" si="5"/>
        <v>1.715580867819687E-4</v>
      </c>
      <c r="T32" s="307">
        <v>38.122</v>
      </c>
      <c r="U32" s="305">
        <v>27.8</v>
      </c>
      <c r="V32" s="306">
        <v>0.27500000000000002</v>
      </c>
      <c r="W32" s="305">
        <v>0.1</v>
      </c>
      <c r="X32" s="289">
        <f t="shared" si="6"/>
        <v>66.296999999999997</v>
      </c>
      <c r="Y32" s="304">
        <f t="shared" si="7"/>
        <v>5.9248533116128987E-2</v>
      </c>
    </row>
    <row r="33" spans="1:25" s="344" customFormat="1" ht="19.350000000000001" customHeight="1" x14ac:dyDescent="0.3">
      <c r="A33" s="353" t="s">
        <v>61</v>
      </c>
      <c r="B33" s="350">
        <f>SUM(B34:B38)</f>
        <v>2888.7019999999998</v>
      </c>
      <c r="C33" s="349">
        <f>SUM(C34:C38)</f>
        <v>2160.6099999999997</v>
      </c>
      <c r="D33" s="348">
        <f>SUM(D34:D38)</f>
        <v>2.87</v>
      </c>
      <c r="E33" s="349">
        <f>SUM(E34:E38)</f>
        <v>0.43</v>
      </c>
      <c r="F33" s="348">
        <f t="shared" si="0"/>
        <v>5052.6120000000001</v>
      </c>
      <c r="G33" s="351">
        <f t="shared" si="1"/>
        <v>0.11195879564477199</v>
      </c>
      <c r="H33" s="350">
        <f>SUM(H34:H38)</f>
        <v>2518.1289999999995</v>
      </c>
      <c r="I33" s="349">
        <f>SUM(I34:I38)</f>
        <v>2654.5339999999997</v>
      </c>
      <c r="J33" s="348">
        <f>SUM(J34:J38)</f>
        <v>0.66299999999999992</v>
      </c>
      <c r="K33" s="349">
        <f>SUM(K34:K38)</f>
        <v>0.72599999999999998</v>
      </c>
      <c r="L33" s="348">
        <f t="shared" si="2"/>
        <v>5174.0519999999979</v>
      </c>
      <c r="M33" s="352">
        <f t="shared" si="8"/>
        <v>-2.3470966275560778E-2</v>
      </c>
      <c r="N33" s="350">
        <f>SUM(N34:N38)</f>
        <v>24044.136999999999</v>
      </c>
      <c r="O33" s="349">
        <f>SUM(O34:O38)</f>
        <v>19314.739999999998</v>
      </c>
      <c r="P33" s="348">
        <f>SUM(P34:P38)</f>
        <v>619.61299999999983</v>
      </c>
      <c r="Q33" s="349">
        <f>SUM(Q34:Q38)</f>
        <v>470.71500000000003</v>
      </c>
      <c r="R33" s="348">
        <f t="shared" si="4"/>
        <v>44449.204999999987</v>
      </c>
      <c r="S33" s="351">
        <f t="shared" si="5"/>
        <v>0.10858840254581012</v>
      </c>
      <c r="T33" s="350">
        <f>SUM(T34:T38)</f>
        <v>22071.276000000002</v>
      </c>
      <c r="U33" s="349">
        <f>SUM(U34:U38)</f>
        <v>17995.24700000001</v>
      </c>
      <c r="V33" s="348">
        <f>SUM(V34:V38)</f>
        <v>4.7290000000000001</v>
      </c>
      <c r="W33" s="349">
        <f>SUM(W34:W38)</f>
        <v>88.516000000000005</v>
      </c>
      <c r="X33" s="348">
        <f t="shared" si="6"/>
        <v>40159.768000000018</v>
      </c>
      <c r="Y33" s="345">
        <f t="shared" si="7"/>
        <v>0.10680930726492166</v>
      </c>
    </row>
    <row r="34" spans="1:25" s="280" customFormat="1" ht="19.350000000000001" customHeight="1" x14ac:dyDescent="0.25">
      <c r="A34" s="295" t="s">
        <v>319</v>
      </c>
      <c r="B34" s="293">
        <v>1475.299</v>
      </c>
      <c r="C34" s="290">
        <v>1423.97</v>
      </c>
      <c r="D34" s="289">
        <v>0.19</v>
      </c>
      <c r="E34" s="290">
        <v>0.25</v>
      </c>
      <c r="F34" s="289">
        <f t="shared" si="0"/>
        <v>2899.7090000000003</v>
      </c>
      <c r="G34" s="292">
        <f t="shared" si="1"/>
        <v>6.4253484605646768E-2</v>
      </c>
      <c r="H34" s="293">
        <v>1515.4780000000001</v>
      </c>
      <c r="I34" s="290">
        <v>1713.018</v>
      </c>
      <c r="J34" s="289">
        <v>0.11800000000000001</v>
      </c>
      <c r="K34" s="290">
        <v>0.11800000000000001</v>
      </c>
      <c r="L34" s="289">
        <f t="shared" si="2"/>
        <v>3228.732</v>
      </c>
      <c r="M34" s="294">
        <f t="shared" si="8"/>
        <v>-0.10190471057988082</v>
      </c>
      <c r="N34" s="293">
        <v>13200.857999999998</v>
      </c>
      <c r="O34" s="290">
        <v>11677.871000000001</v>
      </c>
      <c r="P34" s="289">
        <v>612.66899999999976</v>
      </c>
      <c r="Q34" s="290">
        <v>386.73500000000001</v>
      </c>
      <c r="R34" s="289">
        <f t="shared" si="4"/>
        <v>25878.132999999998</v>
      </c>
      <c r="S34" s="292">
        <f t="shared" si="5"/>
        <v>6.321969365566861E-2</v>
      </c>
      <c r="T34" s="291">
        <v>13461.184999999999</v>
      </c>
      <c r="U34" s="290">
        <v>10755.264000000008</v>
      </c>
      <c r="V34" s="289">
        <v>0.44800000000000001</v>
      </c>
      <c r="W34" s="290">
        <v>1.2640000000000002</v>
      </c>
      <c r="X34" s="289">
        <f t="shared" si="6"/>
        <v>24218.161000000007</v>
      </c>
      <c r="Y34" s="288">
        <f t="shared" si="7"/>
        <v>6.8542446307132465E-2</v>
      </c>
    </row>
    <row r="35" spans="1:25" s="280" customFormat="1" ht="19.350000000000001" customHeight="1" x14ac:dyDescent="0.25">
      <c r="A35" s="295" t="s">
        <v>320</v>
      </c>
      <c r="B35" s="293">
        <v>1035.788</v>
      </c>
      <c r="C35" s="290">
        <v>594.44599999999991</v>
      </c>
      <c r="D35" s="289">
        <v>0</v>
      </c>
      <c r="E35" s="290">
        <v>0</v>
      </c>
      <c r="F35" s="289">
        <f>SUM(B35:E35)</f>
        <v>1630.2339999999999</v>
      </c>
      <c r="G35" s="292">
        <f>F35/$F$9</f>
        <v>3.6123699041042373E-2</v>
      </c>
      <c r="H35" s="293">
        <v>861.06600000000003</v>
      </c>
      <c r="I35" s="290">
        <v>770.62</v>
      </c>
      <c r="J35" s="289"/>
      <c r="K35" s="290"/>
      <c r="L35" s="289">
        <f>SUM(H35:K35)</f>
        <v>1631.6860000000001</v>
      </c>
      <c r="M35" s="294">
        <f>IF(ISERROR(F35/L35-1),"         /0",(F35/L35-1))</f>
        <v>-8.8987709645127477E-4</v>
      </c>
      <c r="N35" s="293">
        <v>9121.5789999999997</v>
      </c>
      <c r="O35" s="290">
        <v>5845.1809999999996</v>
      </c>
      <c r="P35" s="289">
        <v>0.625</v>
      </c>
      <c r="Q35" s="290">
        <v>0</v>
      </c>
      <c r="R35" s="289">
        <f>SUM(N35:Q35)</f>
        <v>14967.384999999998</v>
      </c>
      <c r="S35" s="292">
        <f>R35/$R$9</f>
        <v>3.6564983050610705E-2</v>
      </c>
      <c r="T35" s="291">
        <v>6887.7340000000013</v>
      </c>
      <c r="U35" s="290">
        <v>5989.992000000002</v>
      </c>
      <c r="V35" s="289">
        <v>0.16799999999999998</v>
      </c>
      <c r="W35" s="290">
        <v>1.8149999999999999</v>
      </c>
      <c r="X35" s="289">
        <f>SUM(T35:W35)</f>
        <v>12879.709000000003</v>
      </c>
      <c r="Y35" s="288">
        <f>IF(ISERROR(R35/X35-1),"         /0",IF(R35/X35&gt;5,"  *  ",(R35/X35-1)))</f>
        <v>0.16209030809624614</v>
      </c>
    </row>
    <row r="36" spans="1:25" s="280" customFormat="1" ht="19.350000000000001" customHeight="1" x14ac:dyDescent="0.25">
      <c r="A36" s="295" t="s">
        <v>321</v>
      </c>
      <c r="B36" s="293">
        <v>302.65000000000003</v>
      </c>
      <c r="C36" s="290">
        <v>136.17000000000002</v>
      </c>
      <c r="D36" s="289">
        <v>0</v>
      </c>
      <c r="E36" s="290">
        <v>0</v>
      </c>
      <c r="F36" s="289">
        <f>SUM(B36:E36)</f>
        <v>438.82000000000005</v>
      </c>
      <c r="G36" s="292">
        <f>F36/$F$9</f>
        <v>9.7236357560879106E-3</v>
      </c>
      <c r="H36" s="293">
        <v>88.113000000000014</v>
      </c>
      <c r="I36" s="290">
        <v>164.63300000000001</v>
      </c>
      <c r="J36" s="289">
        <v>0</v>
      </c>
      <c r="K36" s="290">
        <v>0</v>
      </c>
      <c r="L36" s="289">
        <f>SUM(H36:K36)</f>
        <v>252.74600000000004</v>
      </c>
      <c r="M36" s="294">
        <f>IF(ISERROR(F36/L36-1),"         /0",(F36/L36-1))</f>
        <v>0.73620947512522439</v>
      </c>
      <c r="N36" s="293">
        <v>1168.2660000000001</v>
      </c>
      <c r="O36" s="290">
        <v>1748.992</v>
      </c>
      <c r="P36" s="289">
        <v>0.08</v>
      </c>
      <c r="Q36" s="290">
        <v>5.0979999999999999</v>
      </c>
      <c r="R36" s="289">
        <f>SUM(N36:Q36)</f>
        <v>2922.4359999999997</v>
      </c>
      <c r="S36" s="292">
        <f>R36/$R$9</f>
        <v>7.1394450537949376E-3</v>
      </c>
      <c r="T36" s="291">
        <v>1046.3810000000003</v>
      </c>
      <c r="U36" s="290">
        <v>1017.1240000000001</v>
      </c>
      <c r="V36" s="289">
        <v>0</v>
      </c>
      <c r="W36" s="290">
        <v>83.4</v>
      </c>
      <c r="X36" s="289">
        <f t="shared" si="6"/>
        <v>2146.9050000000007</v>
      </c>
      <c r="Y36" s="288">
        <f>IF(ISERROR(R36/X36-1),"         /0",IF(R36/X36&gt;5,"  *  ",(R36/X36-1)))</f>
        <v>0.36123209923121835</v>
      </c>
    </row>
    <row r="37" spans="1:25" s="280" customFormat="1" ht="19.350000000000001" customHeight="1" x14ac:dyDescent="0.25">
      <c r="A37" s="295" t="s">
        <v>322</v>
      </c>
      <c r="B37" s="293">
        <v>42.936999999999998</v>
      </c>
      <c r="C37" s="290">
        <v>6.024</v>
      </c>
      <c r="D37" s="289">
        <v>0</v>
      </c>
      <c r="E37" s="290">
        <v>0</v>
      </c>
      <c r="F37" s="289">
        <f>SUM(B37:E37)</f>
        <v>48.960999999999999</v>
      </c>
      <c r="G37" s="292">
        <f>F37/$F$9</f>
        <v>1.0849070923244612E-3</v>
      </c>
      <c r="H37" s="293">
        <v>12.979000000000001</v>
      </c>
      <c r="I37" s="290">
        <v>2.72</v>
      </c>
      <c r="J37" s="289"/>
      <c r="K37" s="290"/>
      <c r="L37" s="289">
        <f>SUM(H37:K37)</f>
        <v>15.699000000000002</v>
      </c>
      <c r="M37" s="294">
        <f>IF(ISERROR(F37/L37-1),"         /0",(F37/L37-1))</f>
        <v>2.1187336773042866</v>
      </c>
      <c r="N37" s="293">
        <v>158.07600000000002</v>
      </c>
      <c r="O37" s="290">
        <v>27.847000000000001</v>
      </c>
      <c r="P37" s="289">
        <v>0</v>
      </c>
      <c r="Q37" s="290">
        <v>0</v>
      </c>
      <c r="R37" s="289">
        <f>SUM(N37:Q37)</f>
        <v>185.92300000000003</v>
      </c>
      <c r="S37" s="292">
        <f>R37/$R$9</f>
        <v>4.5420568414046244E-4</v>
      </c>
      <c r="T37" s="291">
        <v>106.72699999999996</v>
      </c>
      <c r="U37" s="290">
        <v>20.361000000000004</v>
      </c>
      <c r="V37" s="289">
        <v>0</v>
      </c>
      <c r="W37" s="290">
        <v>0</v>
      </c>
      <c r="X37" s="289">
        <f t="shared" si="6"/>
        <v>127.08799999999997</v>
      </c>
      <c r="Y37" s="288">
        <f>IF(ISERROR(R37/X37-1),"         /0",IF(R37/X37&gt;5,"  *  ",(R37/X37-1)))</f>
        <v>0.46294693440765511</v>
      </c>
    </row>
    <row r="38" spans="1:25" s="280" customFormat="1" ht="19.350000000000001" customHeight="1" thickBot="1" x14ac:dyDescent="0.3">
      <c r="A38" s="295" t="s">
        <v>59</v>
      </c>
      <c r="B38" s="293">
        <v>32.028000000000006</v>
      </c>
      <c r="C38" s="290">
        <v>0</v>
      </c>
      <c r="D38" s="289">
        <v>2.68</v>
      </c>
      <c r="E38" s="290">
        <v>0.18</v>
      </c>
      <c r="F38" s="289">
        <f t="shared" si="0"/>
        <v>34.888000000000005</v>
      </c>
      <c r="G38" s="292">
        <f t="shared" si="1"/>
        <v>7.7306914967046854E-4</v>
      </c>
      <c r="H38" s="293">
        <v>40.492999999999995</v>
      </c>
      <c r="I38" s="290">
        <v>3.5430000000000001</v>
      </c>
      <c r="J38" s="289">
        <v>0.54499999999999993</v>
      </c>
      <c r="K38" s="290">
        <v>0.60799999999999998</v>
      </c>
      <c r="L38" s="289">
        <f t="shared" si="2"/>
        <v>45.188999999999993</v>
      </c>
      <c r="M38" s="294">
        <f t="shared" si="8"/>
        <v>-0.22795370554781003</v>
      </c>
      <c r="N38" s="293">
        <v>395.358</v>
      </c>
      <c r="O38" s="290">
        <v>14.848999999999998</v>
      </c>
      <c r="P38" s="289">
        <v>6.238999999999999</v>
      </c>
      <c r="Q38" s="290">
        <v>78.882000000000005</v>
      </c>
      <c r="R38" s="289">
        <f t="shared" si="4"/>
        <v>495.32799999999997</v>
      </c>
      <c r="S38" s="292">
        <f t="shared" si="5"/>
        <v>1.210075101595429E-3</v>
      </c>
      <c r="T38" s="291">
        <v>569.24900000000014</v>
      </c>
      <c r="U38" s="290">
        <v>212.506</v>
      </c>
      <c r="V38" s="289">
        <v>4.1130000000000004</v>
      </c>
      <c r="W38" s="290">
        <v>2.0370000000000004</v>
      </c>
      <c r="X38" s="289">
        <f t="shared" si="6"/>
        <v>787.9050000000002</v>
      </c>
      <c r="Y38" s="288">
        <f t="shared" si="7"/>
        <v>-0.37133537672688988</v>
      </c>
    </row>
    <row r="39" spans="1:25" s="344" customFormat="1" ht="19.350000000000001" customHeight="1" x14ac:dyDescent="0.3">
      <c r="A39" s="353" t="s">
        <v>60</v>
      </c>
      <c r="B39" s="350">
        <f>SUM(B40:B43)</f>
        <v>439.28100000000001</v>
      </c>
      <c r="C39" s="349">
        <f>SUM(C40:C43)</f>
        <v>234.786</v>
      </c>
      <c r="D39" s="348">
        <f>SUM(D40:D43)</f>
        <v>0</v>
      </c>
      <c r="E39" s="349">
        <f>SUM(E40:E43)</f>
        <v>0</v>
      </c>
      <c r="F39" s="348">
        <f t="shared" si="0"/>
        <v>674.06700000000001</v>
      </c>
      <c r="G39" s="351">
        <f t="shared" si="1"/>
        <v>1.493637934278043E-2</v>
      </c>
      <c r="H39" s="350">
        <f>SUM(H40:H43)</f>
        <v>679.77199999999993</v>
      </c>
      <c r="I39" s="349">
        <f>SUM(I40:I43)</f>
        <v>456.39400000000001</v>
      </c>
      <c r="J39" s="348">
        <f>SUM(J40:J43)</f>
        <v>38.161999999999999</v>
      </c>
      <c r="K39" s="349">
        <f>SUM(K40:K43)</f>
        <v>3.0960000000000001</v>
      </c>
      <c r="L39" s="348">
        <f t="shared" si="2"/>
        <v>1177.424</v>
      </c>
      <c r="M39" s="352">
        <f t="shared" si="8"/>
        <v>-0.42750699832855454</v>
      </c>
      <c r="N39" s="350">
        <f>SUM(N40:N43)</f>
        <v>5033.4629999999997</v>
      </c>
      <c r="O39" s="349">
        <f>SUM(O40:O43)</f>
        <v>1492.1119999999999</v>
      </c>
      <c r="P39" s="348">
        <f>SUM(P40:P43)</f>
        <v>290.63499999999999</v>
      </c>
      <c r="Q39" s="349">
        <f>SUM(Q40:Q43)</f>
        <v>55.212999999999994</v>
      </c>
      <c r="R39" s="348">
        <f t="shared" si="4"/>
        <v>6871.4229999999998</v>
      </c>
      <c r="S39" s="351">
        <f t="shared" si="5"/>
        <v>1.6786730983974592E-2</v>
      </c>
      <c r="T39" s="350">
        <f>SUM(T40:T43)</f>
        <v>5617.7589999999982</v>
      </c>
      <c r="U39" s="349">
        <f>SUM(U40:U43)</f>
        <v>4314.6120000000001</v>
      </c>
      <c r="V39" s="348">
        <f>SUM(V40:V43)</f>
        <v>583.875</v>
      </c>
      <c r="W39" s="349">
        <f>SUM(W40:W43)</f>
        <v>54.797999999999988</v>
      </c>
      <c r="X39" s="348">
        <f t="shared" si="6"/>
        <v>10571.044</v>
      </c>
      <c r="Y39" s="345">
        <f t="shared" si="7"/>
        <v>-0.34997688024002171</v>
      </c>
    </row>
    <row r="40" spans="1:25" ht="19.350000000000001" customHeight="1" x14ac:dyDescent="0.25">
      <c r="A40" s="295" t="s">
        <v>325</v>
      </c>
      <c r="B40" s="293">
        <v>394.39400000000001</v>
      </c>
      <c r="C40" s="290">
        <v>108.03</v>
      </c>
      <c r="D40" s="289">
        <v>0</v>
      </c>
      <c r="E40" s="290">
        <v>0</v>
      </c>
      <c r="F40" s="289">
        <f t="shared" si="0"/>
        <v>502.42399999999998</v>
      </c>
      <c r="G40" s="292">
        <f t="shared" si="1"/>
        <v>1.113301119164284E-2</v>
      </c>
      <c r="H40" s="293">
        <v>504.51599999999996</v>
      </c>
      <c r="I40" s="290">
        <v>446.21699999999998</v>
      </c>
      <c r="J40" s="289">
        <v>0</v>
      </c>
      <c r="K40" s="290">
        <v>0</v>
      </c>
      <c r="L40" s="289">
        <f t="shared" si="2"/>
        <v>950.73299999999995</v>
      </c>
      <c r="M40" s="294">
        <f t="shared" si="8"/>
        <v>-0.47154037989635367</v>
      </c>
      <c r="N40" s="293">
        <v>4087.6449999999995</v>
      </c>
      <c r="O40" s="290">
        <v>1111.4279999999999</v>
      </c>
      <c r="P40" s="289">
        <v>2.077</v>
      </c>
      <c r="Q40" s="290">
        <v>0.25</v>
      </c>
      <c r="R40" s="289">
        <f t="shared" si="4"/>
        <v>5201.3999999999996</v>
      </c>
      <c r="S40" s="292">
        <f t="shared" si="5"/>
        <v>1.2706902564439047E-2</v>
      </c>
      <c r="T40" s="291">
        <v>4299.351999999998</v>
      </c>
      <c r="U40" s="290">
        <v>4155.0019999999995</v>
      </c>
      <c r="V40" s="289">
        <v>2.0690000000000004</v>
      </c>
      <c r="W40" s="290">
        <v>0.23899999999999999</v>
      </c>
      <c r="X40" s="289">
        <f t="shared" si="6"/>
        <v>8456.6619999999966</v>
      </c>
      <c r="Y40" s="288">
        <f t="shared" si="7"/>
        <v>-0.38493462314090343</v>
      </c>
    </row>
    <row r="41" spans="1:25" ht="19.350000000000001" customHeight="1" x14ac:dyDescent="0.25">
      <c r="A41" s="295" t="s">
        <v>333</v>
      </c>
      <c r="B41" s="293">
        <v>42.427</v>
      </c>
      <c r="C41" s="290">
        <v>88.42</v>
      </c>
      <c r="D41" s="289">
        <v>0</v>
      </c>
      <c r="E41" s="290">
        <v>0</v>
      </c>
      <c r="F41" s="289">
        <f>SUM(B41:E41)</f>
        <v>130.84700000000001</v>
      </c>
      <c r="G41" s="292">
        <f>F41/$F$9</f>
        <v>2.8993860074218009E-3</v>
      </c>
      <c r="H41" s="293">
        <v>141.16800000000001</v>
      </c>
      <c r="I41" s="290"/>
      <c r="J41" s="289"/>
      <c r="K41" s="290"/>
      <c r="L41" s="289">
        <f>SUM(H41:K41)</f>
        <v>141.16800000000001</v>
      </c>
      <c r="M41" s="294">
        <f>IF(ISERROR(F41/L41-1),"         /0",(F41/L41-1))</f>
        <v>-7.3111470021534619E-2</v>
      </c>
      <c r="N41" s="293">
        <v>848.74100000000021</v>
      </c>
      <c r="O41" s="290">
        <v>292.50799999999998</v>
      </c>
      <c r="P41" s="289"/>
      <c r="Q41" s="290"/>
      <c r="R41" s="289">
        <f>SUM(N41:Q41)</f>
        <v>1141.2490000000003</v>
      </c>
      <c r="S41" s="292">
        <f>R41/$R$9</f>
        <v>2.7880454963593458E-3</v>
      </c>
      <c r="T41" s="291">
        <v>1129.8709999999999</v>
      </c>
      <c r="U41" s="290">
        <v>49.67</v>
      </c>
      <c r="V41" s="289"/>
      <c r="W41" s="290"/>
      <c r="X41" s="289">
        <f>SUM(T41:W41)</f>
        <v>1179.5409999999999</v>
      </c>
      <c r="Y41" s="288">
        <f>IF(ISERROR(R41/X41-1),"         /0",IF(R41/X41&gt;5,"  *  ",(R41/X41-1)))</f>
        <v>-3.2463475199250968E-2</v>
      </c>
    </row>
    <row r="42" spans="1:25" ht="19.350000000000001" customHeight="1" x14ac:dyDescent="0.25">
      <c r="A42" s="295" t="s">
        <v>326</v>
      </c>
      <c r="B42" s="293">
        <v>1.4500000000000002</v>
      </c>
      <c r="C42" s="290">
        <v>38.335999999999999</v>
      </c>
      <c r="D42" s="289">
        <v>0</v>
      </c>
      <c r="E42" s="290">
        <v>0</v>
      </c>
      <c r="F42" s="289">
        <f>SUM(B42:E42)</f>
        <v>39.786000000000001</v>
      </c>
      <c r="G42" s="292">
        <f>F42/$F$9</f>
        <v>8.8160196023816955E-4</v>
      </c>
      <c r="H42" s="293">
        <v>33.155999999999999</v>
      </c>
      <c r="I42" s="290">
        <v>10.177</v>
      </c>
      <c r="J42" s="289">
        <v>38.161999999999999</v>
      </c>
      <c r="K42" s="290">
        <v>3.0960000000000001</v>
      </c>
      <c r="L42" s="289">
        <f>SUM(H42:K42)</f>
        <v>84.591000000000008</v>
      </c>
      <c r="M42" s="294">
        <f>IF(ISERROR(F42/L42-1),"         /0",(F42/L42-1))</f>
        <v>-0.52966627655424336</v>
      </c>
      <c r="N42" s="293">
        <v>75.574999999999989</v>
      </c>
      <c r="O42" s="290">
        <v>88.176000000000002</v>
      </c>
      <c r="P42" s="289">
        <v>288.46800000000002</v>
      </c>
      <c r="Q42" s="290">
        <v>54.962999999999994</v>
      </c>
      <c r="R42" s="289">
        <f>SUM(N42:Q42)</f>
        <v>507.18200000000002</v>
      </c>
      <c r="S42" s="292">
        <f>R42/$R$9</f>
        <v>1.239034155503773E-3</v>
      </c>
      <c r="T42" s="291">
        <v>171.81800000000004</v>
      </c>
      <c r="U42" s="290">
        <v>105.185</v>
      </c>
      <c r="V42" s="289">
        <v>581.23300000000006</v>
      </c>
      <c r="W42" s="290">
        <v>53.715999999999994</v>
      </c>
      <c r="X42" s="289">
        <f>SUM(T42:W42)</f>
        <v>911.95200000000011</v>
      </c>
      <c r="Y42" s="288">
        <f>IF(ISERROR(R42/X42-1),"         /0",IF(R42/X42&gt;5,"  *  ",(R42/X42-1)))</f>
        <v>-0.44385011491832904</v>
      </c>
    </row>
    <row r="43" spans="1:25" ht="19.350000000000001" customHeight="1" thickBot="1" x14ac:dyDescent="0.3">
      <c r="A43" s="295" t="s">
        <v>59</v>
      </c>
      <c r="B43" s="293">
        <v>1.01</v>
      </c>
      <c r="C43" s="290">
        <v>0</v>
      </c>
      <c r="D43" s="289">
        <v>0</v>
      </c>
      <c r="E43" s="290">
        <v>0</v>
      </c>
      <c r="F43" s="289">
        <f t="shared" si="0"/>
        <v>1.01</v>
      </c>
      <c r="G43" s="292">
        <f t="shared" si="1"/>
        <v>2.2380183477619043E-5</v>
      </c>
      <c r="H43" s="293">
        <v>0.93199999999999994</v>
      </c>
      <c r="I43" s="290">
        <v>0</v>
      </c>
      <c r="J43" s="289"/>
      <c r="K43" s="290"/>
      <c r="L43" s="289">
        <f t="shared" si="2"/>
        <v>0.93199999999999994</v>
      </c>
      <c r="M43" s="294">
        <f t="shared" si="8"/>
        <v>8.3690987124463545E-2</v>
      </c>
      <c r="N43" s="293">
        <v>21.502000000000002</v>
      </c>
      <c r="O43" s="290">
        <v>0</v>
      </c>
      <c r="P43" s="289">
        <v>0.09</v>
      </c>
      <c r="Q43" s="290"/>
      <c r="R43" s="289">
        <f t="shared" si="4"/>
        <v>21.592000000000002</v>
      </c>
      <c r="S43" s="292">
        <f t="shared" si="5"/>
        <v>5.274876767242818E-5</v>
      </c>
      <c r="T43" s="291">
        <v>16.718000000000004</v>
      </c>
      <c r="U43" s="290">
        <v>4.7550000000000008</v>
      </c>
      <c r="V43" s="289">
        <v>0.57299999999999995</v>
      </c>
      <c r="W43" s="290">
        <v>0.84299999999999997</v>
      </c>
      <c r="X43" s="289">
        <f t="shared" si="6"/>
        <v>22.889000000000006</v>
      </c>
      <c r="Y43" s="288">
        <f t="shared" si="7"/>
        <v>-5.6664773471973628E-2</v>
      </c>
    </row>
    <row r="44" spans="1:25" s="280" customFormat="1" ht="19.350000000000001" customHeight="1" thickBot="1" x14ac:dyDescent="0.35">
      <c r="A44" s="340" t="s">
        <v>59</v>
      </c>
      <c r="B44" s="337">
        <v>69.709000000000003</v>
      </c>
      <c r="C44" s="336">
        <v>3.8</v>
      </c>
      <c r="D44" s="335">
        <v>0</v>
      </c>
      <c r="E44" s="336">
        <v>4</v>
      </c>
      <c r="F44" s="335">
        <f t="shared" si="0"/>
        <v>77.509</v>
      </c>
      <c r="G44" s="338">
        <f t="shared" si="1"/>
        <v>1.7174907338284894E-3</v>
      </c>
      <c r="H44" s="337">
        <v>57.410000000000004</v>
      </c>
      <c r="I44" s="336">
        <v>1.278</v>
      </c>
      <c r="J44" s="335">
        <v>0</v>
      </c>
      <c r="K44" s="336">
        <v>0</v>
      </c>
      <c r="L44" s="335">
        <f t="shared" si="2"/>
        <v>58.688000000000002</v>
      </c>
      <c r="M44" s="339">
        <f t="shared" si="8"/>
        <v>0.32069588331515808</v>
      </c>
      <c r="N44" s="337">
        <v>477.57399999999996</v>
      </c>
      <c r="O44" s="336">
        <v>20.908000000000001</v>
      </c>
      <c r="P44" s="335">
        <v>3.8449999999999998</v>
      </c>
      <c r="Q44" s="336">
        <v>4.17</v>
      </c>
      <c r="R44" s="335">
        <f t="shared" si="4"/>
        <v>506.49700000000001</v>
      </c>
      <c r="S44" s="338">
        <f t="shared" si="5"/>
        <v>1.237360715995825E-3</v>
      </c>
      <c r="T44" s="337">
        <v>388.678</v>
      </c>
      <c r="U44" s="336">
        <v>50.208000000000006</v>
      </c>
      <c r="V44" s="335">
        <v>0</v>
      </c>
      <c r="W44" s="336">
        <v>11.766999999999999</v>
      </c>
      <c r="X44" s="335">
        <v>0</v>
      </c>
      <c r="Y44" s="332" t="str">
        <f t="shared" si="7"/>
        <v xml:space="preserve">         /0</v>
      </c>
    </row>
    <row r="45" spans="1:25" ht="14.25" thickTop="1" x14ac:dyDescent="0.25">
      <c r="A45" s="175" t="s">
        <v>44</v>
      </c>
    </row>
    <row r="46" spans="1:25" x14ac:dyDescent="0.25">
      <c r="A46" s="175" t="s">
        <v>58</v>
      </c>
    </row>
    <row r="47" spans="1:25" x14ac:dyDescent="0.25">
      <c r="A47" s="182" t="s">
        <v>29</v>
      </c>
    </row>
  </sheetData>
  <mergeCells count="26">
    <mergeCell ref="X1:Y1"/>
    <mergeCell ref="A3:Y3"/>
    <mergeCell ref="A5:A8"/>
    <mergeCell ref="G6:G8"/>
    <mergeCell ref="B6:F6"/>
    <mergeCell ref="Y6:Y8"/>
    <mergeCell ref="D7:E7"/>
    <mergeCell ref="B7:C7"/>
    <mergeCell ref="V7:W7"/>
    <mergeCell ref="A4:Y4"/>
    <mergeCell ref="H7:I7"/>
    <mergeCell ref="J7:K7"/>
    <mergeCell ref="L7:L8"/>
    <mergeCell ref="N7:O7"/>
    <mergeCell ref="P7:Q7"/>
    <mergeCell ref="T7:U7"/>
    <mergeCell ref="N6:R6"/>
    <mergeCell ref="T6:X6"/>
    <mergeCell ref="M6:M8"/>
    <mergeCell ref="S6:S8"/>
    <mergeCell ref="B5:M5"/>
    <mergeCell ref="N5:Y5"/>
    <mergeCell ref="F7:F8"/>
    <mergeCell ref="H6:L6"/>
    <mergeCell ref="R7:R8"/>
    <mergeCell ref="X7:X8"/>
  </mergeCells>
  <conditionalFormatting sqref="Y45:Y65536 M45:M65536 Y3 M3 M5:M8 Y5:Y8">
    <cfRule type="cellIs" dxfId="25" priority="1" stopIfTrue="1" operator="lessThan">
      <formula>0</formula>
    </cfRule>
  </conditionalFormatting>
  <conditionalFormatting sqref="Y9:Y44 M9:M44">
    <cfRule type="cellIs" dxfId="24" priority="2" stopIfTrue="1" operator="lessThan">
      <formula>0</formula>
    </cfRule>
    <cfRule type="cellIs" dxfId="23" priority="3" stopIfTrue="1" operator="greaterThanOrEqual">
      <formula>0</formula>
    </cfRule>
  </conditionalFormatting>
  <hyperlinks>
    <hyperlink ref="X1:Y1" location="INDICE!A1" display="Volver al Indice"/>
  </hyperlinks>
  <pageMargins left="0.2" right="0.22" top="0.54" bottom="0.19685039370078741" header="0.15748031496062992" footer="0.15748031496062992"/>
  <pageSetup scale="77" orientation="landscape" r:id="rId1"/>
  <headerFooter alignWithMargins="0"/>
  <cellWatches>
    <cellWatch r="M14"/>
  </cellWatche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0"/>
    <pageSetUpPr autoPageBreaks="0"/>
  </sheetPr>
  <dimension ref="A1:Y79"/>
  <sheetViews>
    <sheetView showGridLines="0" topLeftCell="A7" zoomScale="80" zoomScaleNormal="80" workbookViewId="0">
      <selection activeCell="T76" sqref="T76:W76"/>
    </sheetView>
  </sheetViews>
  <sheetFormatPr defaultColWidth="8" defaultRowHeight="13.5" x14ac:dyDescent="0.25"/>
  <cols>
    <col min="1" max="1" width="22.85546875" style="182" customWidth="1"/>
    <col min="2" max="2" width="8.42578125" style="182" customWidth="1"/>
    <col min="3" max="3" width="9.7109375" style="182" bestFit="1" customWidth="1"/>
    <col min="4" max="4" width="8" style="182" bestFit="1" customWidth="1"/>
    <col min="5" max="5" width="9.7109375" style="182" bestFit="1" customWidth="1"/>
    <col min="6" max="6" width="8.5703125" style="182" customWidth="1"/>
    <col min="7" max="7" width="9.42578125" style="182" customWidth="1"/>
    <col min="8" max="8" width="9.28515625" style="182" bestFit="1" customWidth="1"/>
    <col min="9" max="9" width="9.7109375" style="182" bestFit="1" customWidth="1"/>
    <col min="10" max="10" width="8.140625" style="182" customWidth="1"/>
    <col min="11" max="11" width="9" style="182" customWidth="1"/>
    <col min="12" max="12" width="9.140625" style="182" customWidth="1"/>
    <col min="13" max="13" width="10.28515625" style="182" bestFit="1" customWidth="1"/>
    <col min="14" max="14" width="9.28515625" style="182" bestFit="1" customWidth="1"/>
    <col min="15" max="15" width="10.140625" style="182" customWidth="1"/>
    <col min="16" max="16" width="8.42578125" style="182" bestFit="1" customWidth="1"/>
    <col min="17" max="17" width="9.140625" style="182" customWidth="1"/>
    <col min="18" max="18" width="9.85546875" style="182" bestFit="1" customWidth="1"/>
    <col min="19" max="19" width="9.140625" style="182" customWidth="1"/>
    <col min="20" max="20" width="10.42578125" style="182" customWidth="1"/>
    <col min="21" max="21" width="10.28515625" style="182" customWidth="1"/>
    <col min="22" max="22" width="8.85546875" style="182" customWidth="1"/>
    <col min="23" max="23" width="10.28515625" style="182" customWidth="1"/>
    <col min="24" max="24" width="9.85546875" style="182" bestFit="1" customWidth="1"/>
    <col min="25" max="25" width="8.7109375" style="182" bestFit="1" customWidth="1"/>
    <col min="26" max="16384" width="8" style="182"/>
  </cols>
  <sheetData>
    <row r="1" spans="1:25" ht="18.75" thickBot="1" x14ac:dyDescent="0.3">
      <c r="X1" s="624" t="s">
        <v>28</v>
      </c>
      <c r="Y1" s="625"/>
    </row>
    <row r="2" spans="1:25" ht="5.25" customHeight="1" thickBot="1" x14ac:dyDescent="0.3"/>
    <row r="3" spans="1:25" ht="24.75" customHeight="1" thickTop="1" x14ac:dyDescent="0.25">
      <c r="A3" s="685" t="s">
        <v>76</v>
      </c>
      <c r="B3" s="686"/>
      <c r="C3" s="686"/>
      <c r="D3" s="686"/>
      <c r="E3" s="686"/>
      <c r="F3" s="686"/>
      <c r="G3" s="686"/>
      <c r="H3" s="686"/>
      <c r="I3" s="686"/>
      <c r="J3" s="686"/>
      <c r="K3" s="686"/>
      <c r="L3" s="686"/>
      <c r="M3" s="686"/>
      <c r="N3" s="686"/>
      <c r="O3" s="686"/>
      <c r="P3" s="686"/>
      <c r="Q3" s="686"/>
      <c r="R3" s="686"/>
      <c r="S3" s="686"/>
      <c r="T3" s="686"/>
      <c r="U3" s="686"/>
      <c r="V3" s="686"/>
      <c r="W3" s="686"/>
      <c r="X3" s="686"/>
      <c r="Y3" s="687"/>
    </row>
    <row r="4" spans="1:25" ht="21.2" customHeight="1" thickBot="1" x14ac:dyDescent="0.3">
      <c r="A4" s="696" t="s">
        <v>46</v>
      </c>
      <c r="B4" s="697"/>
      <c r="C4" s="697"/>
      <c r="D4" s="697"/>
      <c r="E4" s="697"/>
      <c r="F4" s="697"/>
      <c r="G4" s="697"/>
      <c r="H4" s="697"/>
      <c r="I4" s="697"/>
      <c r="J4" s="697"/>
      <c r="K4" s="697"/>
      <c r="L4" s="697"/>
      <c r="M4" s="697"/>
      <c r="N4" s="697"/>
      <c r="O4" s="697"/>
      <c r="P4" s="697"/>
      <c r="Q4" s="697"/>
      <c r="R4" s="697"/>
      <c r="S4" s="697"/>
      <c r="T4" s="697"/>
      <c r="U4" s="697"/>
      <c r="V4" s="697"/>
      <c r="W4" s="697"/>
      <c r="X4" s="697"/>
      <c r="Y4" s="698"/>
    </row>
    <row r="5" spans="1:25" s="331" customFormat="1" ht="15.95" customHeight="1" thickTop="1" thickBot="1" x14ac:dyDescent="0.35">
      <c r="A5" s="629" t="s">
        <v>71</v>
      </c>
      <c r="B5" s="702" t="s">
        <v>37</v>
      </c>
      <c r="C5" s="703"/>
      <c r="D5" s="703"/>
      <c r="E5" s="703"/>
      <c r="F5" s="703"/>
      <c r="G5" s="703"/>
      <c r="H5" s="703"/>
      <c r="I5" s="703"/>
      <c r="J5" s="704"/>
      <c r="K5" s="704"/>
      <c r="L5" s="704"/>
      <c r="M5" s="704"/>
      <c r="N5" s="730" t="s">
        <v>36</v>
      </c>
      <c r="O5" s="703"/>
      <c r="P5" s="703"/>
      <c r="Q5" s="703"/>
      <c r="R5" s="703"/>
      <c r="S5" s="703"/>
      <c r="T5" s="703"/>
      <c r="U5" s="703"/>
      <c r="V5" s="703"/>
      <c r="W5" s="703"/>
      <c r="X5" s="703"/>
      <c r="Y5" s="706"/>
    </row>
    <row r="6" spans="1:25" s="222" customFormat="1" ht="26.25" customHeight="1" x14ac:dyDescent="0.25">
      <c r="A6" s="630"/>
      <c r="B6" s="691" t="s">
        <v>450</v>
      </c>
      <c r="C6" s="692"/>
      <c r="D6" s="692"/>
      <c r="E6" s="692"/>
      <c r="F6" s="692"/>
      <c r="G6" s="688" t="s">
        <v>35</v>
      </c>
      <c r="H6" s="691" t="s">
        <v>451</v>
      </c>
      <c r="I6" s="692"/>
      <c r="J6" s="692"/>
      <c r="K6" s="692"/>
      <c r="L6" s="692"/>
      <c r="M6" s="699" t="s">
        <v>34</v>
      </c>
      <c r="N6" s="729" t="s">
        <v>452</v>
      </c>
      <c r="O6" s="692"/>
      <c r="P6" s="692"/>
      <c r="Q6" s="692"/>
      <c r="R6" s="692"/>
      <c r="S6" s="716" t="s">
        <v>35</v>
      </c>
      <c r="T6" s="691" t="s">
        <v>453</v>
      </c>
      <c r="U6" s="692"/>
      <c r="V6" s="692"/>
      <c r="W6" s="692"/>
      <c r="X6" s="692"/>
      <c r="Y6" s="719" t="s">
        <v>34</v>
      </c>
    </row>
    <row r="7" spans="1:25" s="222" customFormat="1" ht="26.25" customHeight="1" x14ac:dyDescent="0.25">
      <c r="A7" s="631"/>
      <c r="B7" s="680" t="s">
        <v>22</v>
      </c>
      <c r="C7" s="681"/>
      <c r="D7" s="682" t="s">
        <v>21</v>
      </c>
      <c r="E7" s="710"/>
      <c r="F7" s="683" t="s">
        <v>17</v>
      </c>
      <c r="G7" s="689"/>
      <c r="H7" s="680" t="s">
        <v>22</v>
      </c>
      <c r="I7" s="681"/>
      <c r="J7" s="682" t="s">
        <v>21</v>
      </c>
      <c r="K7" s="710"/>
      <c r="L7" s="683" t="s">
        <v>17</v>
      </c>
      <c r="M7" s="700"/>
      <c r="N7" s="731" t="s">
        <v>22</v>
      </c>
      <c r="O7" s="681"/>
      <c r="P7" s="682" t="s">
        <v>21</v>
      </c>
      <c r="Q7" s="710"/>
      <c r="R7" s="683" t="s">
        <v>17</v>
      </c>
      <c r="S7" s="717"/>
      <c r="T7" s="680" t="s">
        <v>22</v>
      </c>
      <c r="U7" s="681"/>
      <c r="V7" s="682" t="s">
        <v>21</v>
      </c>
      <c r="W7" s="710"/>
      <c r="X7" s="683" t="s">
        <v>17</v>
      </c>
      <c r="Y7" s="720"/>
    </row>
    <row r="8" spans="1:25" s="327" customFormat="1" ht="29.25" thickBot="1" x14ac:dyDescent="0.3">
      <c r="A8" s="632"/>
      <c r="B8" s="330" t="s">
        <v>32</v>
      </c>
      <c r="C8" s="328" t="s">
        <v>31</v>
      </c>
      <c r="D8" s="329" t="s">
        <v>32</v>
      </c>
      <c r="E8" s="371" t="s">
        <v>31</v>
      </c>
      <c r="F8" s="684"/>
      <c r="G8" s="690"/>
      <c r="H8" s="330" t="s">
        <v>32</v>
      </c>
      <c r="I8" s="328" t="s">
        <v>31</v>
      </c>
      <c r="J8" s="329" t="s">
        <v>32</v>
      </c>
      <c r="K8" s="371" t="s">
        <v>31</v>
      </c>
      <c r="L8" s="684"/>
      <c r="M8" s="701"/>
      <c r="N8" s="542" t="s">
        <v>32</v>
      </c>
      <c r="O8" s="328" t="s">
        <v>31</v>
      </c>
      <c r="P8" s="329" t="s">
        <v>32</v>
      </c>
      <c r="Q8" s="371" t="s">
        <v>31</v>
      </c>
      <c r="R8" s="684"/>
      <c r="S8" s="718"/>
      <c r="T8" s="330" t="s">
        <v>32</v>
      </c>
      <c r="U8" s="328" t="s">
        <v>31</v>
      </c>
      <c r="V8" s="329" t="s">
        <v>32</v>
      </c>
      <c r="W8" s="371" t="s">
        <v>31</v>
      </c>
      <c r="X8" s="684"/>
      <c r="Y8" s="721"/>
    </row>
    <row r="9" spans="1:25" s="211" customFormat="1" ht="18" customHeight="1" thickTop="1" thickBot="1" x14ac:dyDescent="0.3">
      <c r="A9" s="399" t="s">
        <v>24</v>
      </c>
      <c r="B9" s="397">
        <f>B10+B28+B48+B59+B71+B76</f>
        <v>21503.691000000003</v>
      </c>
      <c r="C9" s="396">
        <f>C10+C28+C48+C59+C71+C76</f>
        <v>16217.217999999997</v>
      </c>
      <c r="D9" s="394">
        <f>D10+D28+D48+D59+D71+D76</f>
        <v>4812.9889999999987</v>
      </c>
      <c r="E9" s="395">
        <f>E10+E28+E48+E59+E71+E76</f>
        <v>2595.3119999999999</v>
      </c>
      <c r="F9" s="394">
        <f t="shared" ref="F9:F45" si="0">SUM(B9:E9)</f>
        <v>45129.21</v>
      </c>
      <c r="G9" s="407">
        <f t="shared" ref="G9:G45" si="1">F9/$F$9</f>
        <v>1</v>
      </c>
      <c r="H9" s="397">
        <f>H10+H28+H48+H59+H71+H76</f>
        <v>22948.59</v>
      </c>
      <c r="I9" s="396">
        <f>I10+I28+I48+I59+I71+I76</f>
        <v>16271.062</v>
      </c>
      <c r="J9" s="394">
        <f>J10+J28+J48+J59+J71+J76</f>
        <v>4125.6630000000005</v>
      </c>
      <c r="K9" s="395">
        <f>K10+K28+K48+K59+K71+K76</f>
        <v>2530.17</v>
      </c>
      <c r="L9" s="394">
        <f t="shared" ref="L9:L47" si="2">SUM(H9:K9)</f>
        <v>45875.485000000001</v>
      </c>
      <c r="M9" s="537">
        <f t="shared" ref="M9:M57" si="3">IF(ISERROR(F9/L9-1),"         /0",(F9/L9-1))</f>
        <v>-1.6267402949527443E-2</v>
      </c>
      <c r="N9" s="543">
        <f>N10+N28+N48+N59+N71+N76</f>
        <v>215444.40699999995</v>
      </c>
      <c r="O9" s="396">
        <f>O10+O28+O48+O59+O71+O76</f>
        <v>139585.89199999996</v>
      </c>
      <c r="P9" s="394">
        <f>P10+P28+P48+P59+P71+P76</f>
        <v>33320.593000000008</v>
      </c>
      <c r="Q9" s="395">
        <f>Q10+Q28+Q48+Q59+Q71+Q76</f>
        <v>20985.685000000001</v>
      </c>
      <c r="R9" s="394">
        <f t="shared" ref="R9:R45" si="4">SUM(N9:Q9)</f>
        <v>409336.57699999987</v>
      </c>
      <c r="S9" s="407">
        <f t="shared" ref="S9:S45" si="5">R9/$R$9</f>
        <v>1</v>
      </c>
      <c r="T9" s="397">
        <f>T10+T28+T48+T59+T71+T76</f>
        <v>218027.68399999998</v>
      </c>
      <c r="U9" s="396">
        <f>U10+U28+U48+U59+U71+U76</f>
        <v>145189.476</v>
      </c>
      <c r="V9" s="394">
        <f>V10+V28+V48+V59+V71+V76</f>
        <v>27166.639999999999</v>
      </c>
      <c r="W9" s="395">
        <f>W10+W28+W48+W59+W71+W76</f>
        <v>12236.271999999997</v>
      </c>
      <c r="X9" s="394">
        <f t="shared" ref="X9:X45" si="6">SUM(T9:W9)</f>
        <v>402620.07199999999</v>
      </c>
      <c r="Y9" s="393">
        <f>IF(ISERROR(R9/X9-1),"         /0",(R9/X9-1))</f>
        <v>1.6681992446715199E-2</v>
      </c>
    </row>
    <row r="10" spans="1:25" s="296" customFormat="1" ht="19.350000000000001" customHeight="1" x14ac:dyDescent="0.25">
      <c r="A10" s="303" t="s">
        <v>64</v>
      </c>
      <c r="B10" s="300">
        <f>SUM(B11:B27)</f>
        <v>12146.174000000003</v>
      </c>
      <c r="C10" s="299">
        <f>SUM(C11:C27)</f>
        <v>7845.6549999999979</v>
      </c>
      <c r="D10" s="298">
        <f>SUM(D11:D27)</f>
        <v>4352.1879999999992</v>
      </c>
      <c r="E10" s="379">
        <f>SUM(E11:E27)</f>
        <v>1559.3320000000001</v>
      </c>
      <c r="F10" s="298">
        <f t="shared" si="0"/>
        <v>25903.348999999998</v>
      </c>
      <c r="G10" s="301">
        <f t="shared" si="1"/>
        <v>0.57398188446019771</v>
      </c>
      <c r="H10" s="300">
        <f>SUM(H11:H27)</f>
        <v>13787.819</v>
      </c>
      <c r="I10" s="299">
        <f>SUM(I11:I27)</f>
        <v>7591.6439999999993</v>
      </c>
      <c r="J10" s="298">
        <f>SUM(J11:J27)</f>
        <v>4009.817</v>
      </c>
      <c r="K10" s="379">
        <f>SUM(K11:K27)</f>
        <v>2178.366</v>
      </c>
      <c r="L10" s="298">
        <f t="shared" si="2"/>
        <v>27567.646000000001</v>
      </c>
      <c r="M10" s="538">
        <f t="shared" si="3"/>
        <v>-6.03713860806252E-2</v>
      </c>
      <c r="N10" s="544">
        <f>SUM(N11:N27)</f>
        <v>136028.07699999999</v>
      </c>
      <c r="O10" s="299">
        <f>SUM(O11:O27)</f>
        <v>66577.546999999991</v>
      </c>
      <c r="P10" s="298">
        <f>SUM(P11:P27)</f>
        <v>29741.153000000002</v>
      </c>
      <c r="Q10" s="379">
        <f>SUM(Q11:Q27)</f>
        <v>16726.917000000001</v>
      </c>
      <c r="R10" s="298">
        <f t="shared" si="4"/>
        <v>249073.69399999996</v>
      </c>
      <c r="S10" s="301">
        <f t="shared" si="5"/>
        <v>0.60848140135788553</v>
      </c>
      <c r="T10" s="300">
        <f>SUM(T11:T27)</f>
        <v>142226.12099999998</v>
      </c>
      <c r="U10" s="299">
        <f>SUM(U11:U27)</f>
        <v>73654.706000000006</v>
      </c>
      <c r="V10" s="298">
        <f>SUM(V11:V27)</f>
        <v>25267.608</v>
      </c>
      <c r="W10" s="379">
        <f>SUM(W11:W27)</f>
        <v>9338.7069999999985</v>
      </c>
      <c r="X10" s="298">
        <f t="shared" si="6"/>
        <v>250487.14199999999</v>
      </c>
      <c r="Y10" s="297">
        <f t="shared" ref="Y10:Y46" si="7">IF(ISERROR(R10/X10-1),"         /0",IF(R10/X10&gt;5,"  *  ",(R10/X10-1)))</f>
        <v>-5.6427966270621299E-3</v>
      </c>
    </row>
    <row r="11" spans="1:25" ht="19.350000000000001" customHeight="1" x14ac:dyDescent="0.25">
      <c r="A11" s="295" t="s">
        <v>169</v>
      </c>
      <c r="B11" s="293">
        <v>3151.5</v>
      </c>
      <c r="C11" s="290">
        <v>3649.837</v>
      </c>
      <c r="D11" s="289">
        <v>0</v>
      </c>
      <c r="E11" s="342">
        <v>0</v>
      </c>
      <c r="F11" s="289">
        <f t="shared" si="0"/>
        <v>6801.3369999999995</v>
      </c>
      <c r="G11" s="292">
        <f t="shared" si="1"/>
        <v>0.15070808906249411</v>
      </c>
      <c r="H11" s="293">
        <v>3984.9090000000001</v>
      </c>
      <c r="I11" s="290">
        <v>3939.9989999999998</v>
      </c>
      <c r="J11" s="289"/>
      <c r="K11" s="342"/>
      <c r="L11" s="289">
        <f t="shared" si="2"/>
        <v>7924.9079999999994</v>
      </c>
      <c r="M11" s="539">
        <f t="shared" si="3"/>
        <v>-0.14177716637215221</v>
      </c>
      <c r="N11" s="545">
        <v>27325.910000000007</v>
      </c>
      <c r="O11" s="290">
        <v>26370.055</v>
      </c>
      <c r="P11" s="289"/>
      <c r="Q11" s="342"/>
      <c r="R11" s="289">
        <f t="shared" si="4"/>
        <v>53695.965000000011</v>
      </c>
      <c r="S11" s="292">
        <f t="shared" si="5"/>
        <v>0.13117802809984416</v>
      </c>
      <c r="T11" s="293">
        <v>39447.19000000001</v>
      </c>
      <c r="U11" s="290">
        <v>35905.126000000004</v>
      </c>
      <c r="V11" s="289"/>
      <c r="W11" s="342"/>
      <c r="X11" s="289">
        <f t="shared" si="6"/>
        <v>75352.316000000021</v>
      </c>
      <c r="Y11" s="288">
        <f t="shared" si="7"/>
        <v>-0.28740126580847236</v>
      </c>
    </row>
    <row r="12" spans="1:25" ht="19.350000000000001" customHeight="1" x14ac:dyDescent="0.25">
      <c r="A12" s="295" t="s">
        <v>194</v>
      </c>
      <c r="B12" s="293">
        <v>2749.9969999999998</v>
      </c>
      <c r="C12" s="290">
        <v>1276.6980000000001</v>
      </c>
      <c r="D12" s="289">
        <v>0</v>
      </c>
      <c r="E12" s="342">
        <v>0</v>
      </c>
      <c r="F12" s="289">
        <f t="shared" si="0"/>
        <v>4026.6949999999997</v>
      </c>
      <c r="G12" s="292">
        <f t="shared" si="1"/>
        <v>8.9225913770704157E-2</v>
      </c>
      <c r="H12" s="293">
        <v>3070.0610000000001</v>
      </c>
      <c r="I12" s="290">
        <v>1267.222</v>
      </c>
      <c r="J12" s="289"/>
      <c r="K12" s="342"/>
      <c r="L12" s="289">
        <f t="shared" si="2"/>
        <v>4337.2830000000004</v>
      </c>
      <c r="M12" s="539">
        <f t="shared" si="3"/>
        <v>-7.1608885101571818E-2</v>
      </c>
      <c r="N12" s="545">
        <v>44937.569999999985</v>
      </c>
      <c r="O12" s="290">
        <v>16513.53</v>
      </c>
      <c r="P12" s="289">
        <v>1691.914</v>
      </c>
      <c r="Q12" s="342">
        <v>854.34399999999994</v>
      </c>
      <c r="R12" s="289">
        <f t="shared" si="4"/>
        <v>63997.357999999978</v>
      </c>
      <c r="S12" s="292">
        <f t="shared" si="5"/>
        <v>0.15634409822115652</v>
      </c>
      <c r="T12" s="293">
        <v>22074.993000000002</v>
      </c>
      <c r="U12" s="290">
        <v>6646.7079999999996</v>
      </c>
      <c r="V12" s="289">
        <v>56.256999999999998</v>
      </c>
      <c r="W12" s="342">
        <v>124.691</v>
      </c>
      <c r="X12" s="289">
        <f t="shared" si="6"/>
        <v>28902.649000000001</v>
      </c>
      <c r="Y12" s="288">
        <f t="shared" si="7"/>
        <v>1.2142384941947699</v>
      </c>
    </row>
    <row r="13" spans="1:25" ht="19.350000000000001" customHeight="1" x14ac:dyDescent="0.25">
      <c r="A13" s="295" t="s">
        <v>195</v>
      </c>
      <c r="B13" s="293">
        <v>1950.674</v>
      </c>
      <c r="C13" s="290">
        <v>626.33699999999999</v>
      </c>
      <c r="D13" s="289">
        <v>0</v>
      </c>
      <c r="E13" s="342">
        <v>0</v>
      </c>
      <c r="F13" s="289">
        <f t="shared" si="0"/>
        <v>2577.011</v>
      </c>
      <c r="G13" s="292">
        <f t="shared" si="1"/>
        <v>5.7102949508754976E-2</v>
      </c>
      <c r="H13" s="293">
        <v>2634.4029999999998</v>
      </c>
      <c r="I13" s="290">
        <v>832.52599999999995</v>
      </c>
      <c r="J13" s="289"/>
      <c r="K13" s="342"/>
      <c r="L13" s="289">
        <f t="shared" si="2"/>
        <v>3466.9289999999996</v>
      </c>
      <c r="M13" s="539">
        <f t="shared" si="3"/>
        <v>-0.25668769103722622</v>
      </c>
      <c r="N13" s="545">
        <v>22032.382999999998</v>
      </c>
      <c r="O13" s="290">
        <v>5657.6399999999994</v>
      </c>
      <c r="P13" s="289"/>
      <c r="Q13" s="342"/>
      <c r="R13" s="289">
        <f t="shared" si="4"/>
        <v>27690.022999999997</v>
      </c>
      <c r="S13" s="292">
        <f t="shared" si="5"/>
        <v>6.7646099947721028E-2</v>
      </c>
      <c r="T13" s="293">
        <v>23340.434000000001</v>
      </c>
      <c r="U13" s="290">
        <v>7596.9830000000011</v>
      </c>
      <c r="V13" s="289"/>
      <c r="W13" s="342"/>
      <c r="X13" s="289">
        <f t="shared" si="6"/>
        <v>30937.417000000001</v>
      </c>
      <c r="Y13" s="288">
        <f t="shared" si="7"/>
        <v>-0.10496655231430618</v>
      </c>
    </row>
    <row r="14" spans="1:25" ht="19.350000000000001" customHeight="1" x14ac:dyDescent="0.25">
      <c r="A14" s="295" t="s">
        <v>199</v>
      </c>
      <c r="B14" s="293">
        <v>1763.5659999999998</v>
      </c>
      <c r="C14" s="290">
        <v>616.64200000000005</v>
      </c>
      <c r="D14" s="289">
        <v>0</v>
      </c>
      <c r="E14" s="342">
        <v>0</v>
      </c>
      <c r="F14" s="289">
        <f t="shared" si="0"/>
        <v>2380.2079999999996</v>
      </c>
      <c r="G14" s="292">
        <f t="shared" si="1"/>
        <v>5.2742071044452131E-2</v>
      </c>
      <c r="H14" s="293">
        <v>822.70299999999997</v>
      </c>
      <c r="I14" s="290">
        <v>158.74100000000001</v>
      </c>
      <c r="J14" s="289"/>
      <c r="K14" s="342"/>
      <c r="L14" s="289">
        <f t="shared" si="2"/>
        <v>981.44399999999996</v>
      </c>
      <c r="M14" s="539">
        <f t="shared" si="3"/>
        <v>1.4252102004801088</v>
      </c>
      <c r="N14" s="545">
        <v>14177.893000000002</v>
      </c>
      <c r="O14" s="290">
        <v>4118.9270000000006</v>
      </c>
      <c r="P14" s="289">
        <v>48.228000000000002</v>
      </c>
      <c r="Q14" s="342"/>
      <c r="R14" s="289">
        <f t="shared" si="4"/>
        <v>18345.048000000003</v>
      </c>
      <c r="S14" s="292">
        <f t="shared" si="5"/>
        <v>4.481653736993068E-2</v>
      </c>
      <c r="T14" s="293">
        <v>5766.5920000000006</v>
      </c>
      <c r="U14" s="290">
        <v>2370.8750000000005</v>
      </c>
      <c r="V14" s="289"/>
      <c r="W14" s="342"/>
      <c r="X14" s="289">
        <f t="shared" si="6"/>
        <v>8137.4670000000006</v>
      </c>
      <c r="Y14" s="288">
        <f t="shared" si="7"/>
        <v>1.2543929210404174</v>
      </c>
    </row>
    <row r="15" spans="1:25" ht="19.350000000000001" customHeight="1" x14ac:dyDescent="0.25">
      <c r="A15" s="295" t="s">
        <v>439</v>
      </c>
      <c r="B15" s="293">
        <v>0</v>
      </c>
      <c r="C15" s="290">
        <v>0</v>
      </c>
      <c r="D15" s="289">
        <v>1736.4780000000001</v>
      </c>
      <c r="E15" s="342">
        <v>640.07899999999995</v>
      </c>
      <c r="F15" s="289">
        <f t="shared" si="0"/>
        <v>2376.5569999999998</v>
      </c>
      <c r="G15" s="292">
        <f t="shared" si="1"/>
        <v>5.266117000497017E-2</v>
      </c>
      <c r="H15" s="293"/>
      <c r="I15" s="290"/>
      <c r="J15" s="289"/>
      <c r="K15" s="342"/>
      <c r="L15" s="289">
        <f t="shared" si="2"/>
        <v>0</v>
      </c>
      <c r="M15" s="539" t="str">
        <f t="shared" si="3"/>
        <v xml:space="preserve">         /0</v>
      </c>
      <c r="N15" s="545"/>
      <c r="O15" s="290"/>
      <c r="P15" s="289">
        <v>3514.6709999999998</v>
      </c>
      <c r="Q15" s="342">
        <v>1882.6000000000001</v>
      </c>
      <c r="R15" s="289">
        <f t="shared" si="4"/>
        <v>5397.2709999999997</v>
      </c>
      <c r="S15" s="292">
        <f t="shared" si="5"/>
        <v>1.3185410987594206E-2</v>
      </c>
      <c r="T15" s="293"/>
      <c r="U15" s="290"/>
      <c r="V15" s="289"/>
      <c r="W15" s="342"/>
      <c r="X15" s="289">
        <f t="shared" si="6"/>
        <v>0</v>
      </c>
      <c r="Y15" s="288" t="str">
        <f t="shared" si="7"/>
        <v xml:space="preserve">         /0</v>
      </c>
    </row>
    <row r="16" spans="1:25" ht="19.350000000000001" customHeight="1" x14ac:dyDescent="0.25">
      <c r="A16" s="295" t="s">
        <v>456</v>
      </c>
      <c r="B16" s="293">
        <v>0</v>
      </c>
      <c r="C16" s="290">
        <v>0</v>
      </c>
      <c r="D16" s="289">
        <v>1528.319</v>
      </c>
      <c r="E16" s="342">
        <v>788.34400000000005</v>
      </c>
      <c r="F16" s="289">
        <f>SUM(B16:E16)</f>
        <v>2316.663</v>
      </c>
      <c r="G16" s="292">
        <f>F16/$F$9</f>
        <v>5.1334002966149865E-2</v>
      </c>
      <c r="H16" s="293"/>
      <c r="I16" s="290"/>
      <c r="J16" s="289">
        <v>3034.3389999999999</v>
      </c>
      <c r="K16" s="342">
        <v>1294.933</v>
      </c>
      <c r="L16" s="289">
        <f>SUM(H16:K16)</f>
        <v>4329.2719999999999</v>
      </c>
      <c r="M16" s="539">
        <f>IF(ISERROR(F16/L16-1),"         /0",(F16/L16-1))</f>
        <v>-0.4648839342965746</v>
      </c>
      <c r="N16" s="545"/>
      <c r="O16" s="290"/>
      <c r="P16" s="289">
        <v>9379.0690000000013</v>
      </c>
      <c r="Q16" s="342">
        <v>2482.1959999999999</v>
      </c>
      <c r="R16" s="289">
        <f>SUM(N16:Q16)</f>
        <v>11861.265000000001</v>
      </c>
      <c r="S16" s="292">
        <f>R16/$R$9</f>
        <v>2.8976802139037784E-2</v>
      </c>
      <c r="T16" s="293"/>
      <c r="U16" s="290"/>
      <c r="V16" s="289">
        <v>20316.302</v>
      </c>
      <c r="W16" s="342">
        <v>7076.9159999999993</v>
      </c>
      <c r="X16" s="289">
        <f>SUM(T16:W16)</f>
        <v>27393.218000000001</v>
      </c>
      <c r="Y16" s="288">
        <f>IF(ISERROR(R16/X16-1),"         /0",IF(R16/X16&gt;5,"  *  ",(R16/X16-1)))</f>
        <v>-0.56699994137234988</v>
      </c>
    </row>
    <row r="17" spans="1:25" ht="19.350000000000001" customHeight="1" x14ac:dyDescent="0.25">
      <c r="A17" s="295" t="s">
        <v>197</v>
      </c>
      <c r="B17" s="293">
        <v>1387.3970000000002</v>
      </c>
      <c r="C17" s="290">
        <v>636.83799999999997</v>
      </c>
      <c r="D17" s="289">
        <v>0</v>
      </c>
      <c r="E17" s="342">
        <v>0</v>
      </c>
      <c r="F17" s="289">
        <f>SUM(B17:E17)</f>
        <v>2024.2350000000001</v>
      </c>
      <c r="G17" s="292">
        <f>F17/$F$9</f>
        <v>4.485420861566157E-2</v>
      </c>
      <c r="H17" s="293">
        <v>1272.5419999999999</v>
      </c>
      <c r="I17" s="290">
        <v>572.02099999999996</v>
      </c>
      <c r="J17" s="289"/>
      <c r="K17" s="342"/>
      <c r="L17" s="289">
        <f>SUM(H17:K17)</f>
        <v>1844.5629999999999</v>
      </c>
      <c r="M17" s="539">
        <f>IF(ISERROR(F17/L17-1),"         /0",(F17/L17-1))</f>
        <v>9.7406269127159328E-2</v>
      </c>
      <c r="N17" s="545">
        <v>12083.530000000002</v>
      </c>
      <c r="O17" s="290">
        <v>5240.473</v>
      </c>
      <c r="P17" s="289"/>
      <c r="Q17" s="342"/>
      <c r="R17" s="289">
        <f>SUM(N17:Q17)</f>
        <v>17324.003000000004</v>
      </c>
      <c r="S17" s="292">
        <f>R17/$R$9</f>
        <v>4.2322147527021535E-2</v>
      </c>
      <c r="T17" s="293">
        <v>10709.742</v>
      </c>
      <c r="U17" s="290">
        <v>4215.6229999999996</v>
      </c>
      <c r="V17" s="289"/>
      <c r="W17" s="342"/>
      <c r="X17" s="289">
        <f>SUM(T17:W17)</f>
        <v>14925.365</v>
      </c>
      <c r="Y17" s="288">
        <f>IF(ISERROR(R17/X17-1),"         /0",IF(R17/X17&gt;5,"  *  ",(R17/X17-1)))</f>
        <v>0.16070883358631471</v>
      </c>
    </row>
    <row r="18" spans="1:25" ht="19.350000000000001" customHeight="1" x14ac:dyDescent="0.25">
      <c r="A18" s="295" t="s">
        <v>196</v>
      </c>
      <c r="B18" s="293">
        <v>0</v>
      </c>
      <c r="C18" s="290">
        <v>0</v>
      </c>
      <c r="D18" s="289">
        <v>1064.701</v>
      </c>
      <c r="E18" s="342">
        <v>101.4</v>
      </c>
      <c r="F18" s="289">
        <f>SUM(B18:E18)</f>
        <v>1166.1010000000001</v>
      </c>
      <c r="G18" s="292">
        <f>F18/$F$9</f>
        <v>2.5839162706371332E-2</v>
      </c>
      <c r="H18" s="293"/>
      <c r="I18" s="290"/>
      <c r="J18" s="289">
        <v>975.47799999999995</v>
      </c>
      <c r="K18" s="342">
        <v>883.43299999999999</v>
      </c>
      <c r="L18" s="289">
        <f>SUM(H18:K18)</f>
        <v>1858.9110000000001</v>
      </c>
      <c r="M18" s="539">
        <f>IF(ISERROR(F18/L18-1),"         /0",(F18/L18-1))</f>
        <v>-0.37269670253175102</v>
      </c>
      <c r="N18" s="545"/>
      <c r="O18" s="290"/>
      <c r="P18" s="289">
        <v>11298.941000000003</v>
      </c>
      <c r="Q18" s="342">
        <v>9487.4290000000001</v>
      </c>
      <c r="R18" s="289">
        <f>SUM(N18:Q18)</f>
        <v>20786.370000000003</v>
      </c>
      <c r="S18" s="292">
        <f>R18/$R$9</f>
        <v>5.0780631802664455E-2</v>
      </c>
      <c r="T18" s="293"/>
      <c r="U18" s="290"/>
      <c r="V18" s="289">
        <v>1015.1229999999999</v>
      </c>
      <c r="W18" s="342">
        <v>1044.01</v>
      </c>
      <c r="X18" s="289">
        <f>SUM(T18:W18)</f>
        <v>2059.1329999999998</v>
      </c>
      <c r="Y18" s="288" t="str">
        <f>IF(ISERROR(R18/X18-1),"         /0",IF(R18/X18&gt;5,"  *  ",(R18/X18-1)))</f>
        <v xml:space="preserve">  *  </v>
      </c>
    </row>
    <row r="19" spans="1:25" ht="19.350000000000001" customHeight="1" x14ac:dyDescent="0.25">
      <c r="A19" s="295" t="s">
        <v>150</v>
      </c>
      <c r="B19" s="293">
        <v>379.40599999999995</v>
      </c>
      <c r="C19" s="290">
        <v>258.95100000000002</v>
      </c>
      <c r="D19" s="289">
        <v>0</v>
      </c>
      <c r="E19" s="342">
        <v>0</v>
      </c>
      <c r="F19" s="289">
        <f t="shared" si="0"/>
        <v>638.35699999999997</v>
      </c>
      <c r="G19" s="292">
        <f t="shared" si="1"/>
        <v>1.4145095825962829E-2</v>
      </c>
      <c r="H19" s="293">
        <v>602.71699999999998</v>
      </c>
      <c r="I19" s="290">
        <v>372.20700000000005</v>
      </c>
      <c r="J19" s="289">
        <v>0</v>
      </c>
      <c r="K19" s="342"/>
      <c r="L19" s="289">
        <f t="shared" si="2"/>
        <v>974.92399999999998</v>
      </c>
      <c r="M19" s="539">
        <f t="shared" si="3"/>
        <v>-0.34522383283209768</v>
      </c>
      <c r="N19" s="545">
        <v>3908.4240000000009</v>
      </c>
      <c r="O19" s="290">
        <v>2770.0559999999996</v>
      </c>
      <c r="P19" s="289">
        <v>2.6549999999999998</v>
      </c>
      <c r="Q19" s="342">
        <v>0</v>
      </c>
      <c r="R19" s="289">
        <f t="shared" si="4"/>
        <v>6681.1350000000002</v>
      </c>
      <c r="S19" s="292">
        <f t="shared" si="5"/>
        <v>1.6321861703553559E-2</v>
      </c>
      <c r="T19" s="293">
        <v>5443.2230000000027</v>
      </c>
      <c r="U19" s="290">
        <v>3454.6269999999995</v>
      </c>
      <c r="V19" s="289">
        <v>18.965</v>
      </c>
      <c r="W19" s="342">
        <v>6.2309999999999999</v>
      </c>
      <c r="X19" s="289">
        <f t="shared" si="6"/>
        <v>8923.0460000000021</v>
      </c>
      <c r="Y19" s="288">
        <f t="shared" si="7"/>
        <v>-0.25124951726125822</v>
      </c>
    </row>
    <row r="20" spans="1:25" ht="19.350000000000001" customHeight="1" x14ac:dyDescent="0.25">
      <c r="A20" s="295" t="s">
        <v>201</v>
      </c>
      <c r="B20" s="293">
        <v>400.40499999999997</v>
      </c>
      <c r="C20" s="290">
        <v>172.512</v>
      </c>
      <c r="D20" s="289">
        <v>0</v>
      </c>
      <c r="E20" s="342">
        <v>0</v>
      </c>
      <c r="F20" s="289">
        <f t="shared" si="0"/>
        <v>572.91699999999992</v>
      </c>
      <c r="G20" s="292">
        <f t="shared" si="1"/>
        <v>1.2695037205393136E-2</v>
      </c>
      <c r="H20" s="293">
        <v>434.48099999999999</v>
      </c>
      <c r="I20" s="290">
        <v>148.137</v>
      </c>
      <c r="J20" s="289"/>
      <c r="K20" s="342"/>
      <c r="L20" s="289">
        <f t="shared" si="2"/>
        <v>582.61799999999994</v>
      </c>
      <c r="M20" s="539">
        <f t="shared" si="3"/>
        <v>-1.6650704235021907E-2</v>
      </c>
      <c r="N20" s="545">
        <v>2808.884</v>
      </c>
      <c r="O20" s="290">
        <v>1437.5149999999999</v>
      </c>
      <c r="P20" s="289"/>
      <c r="Q20" s="342"/>
      <c r="R20" s="289">
        <f t="shared" si="4"/>
        <v>4246.3989999999994</v>
      </c>
      <c r="S20" s="292">
        <f t="shared" si="5"/>
        <v>1.037385671986992E-2</v>
      </c>
      <c r="T20" s="293">
        <v>3116.9129999999996</v>
      </c>
      <c r="U20" s="290">
        <v>1364.2639999999999</v>
      </c>
      <c r="V20" s="289"/>
      <c r="W20" s="342"/>
      <c r="X20" s="289">
        <f t="shared" si="6"/>
        <v>4481.1769999999997</v>
      </c>
      <c r="Y20" s="288">
        <f t="shared" si="7"/>
        <v>-5.2392038966548315E-2</v>
      </c>
    </row>
    <row r="21" spans="1:25" ht="19.350000000000001" customHeight="1" x14ac:dyDescent="0.25">
      <c r="A21" s="295" t="s">
        <v>198</v>
      </c>
      <c r="B21" s="293">
        <v>84.938000000000002</v>
      </c>
      <c r="C21" s="290">
        <v>434.49400000000003</v>
      </c>
      <c r="D21" s="289">
        <v>0</v>
      </c>
      <c r="E21" s="342">
        <v>0</v>
      </c>
      <c r="F21" s="289">
        <f t="shared" si="0"/>
        <v>519.43200000000002</v>
      </c>
      <c r="G21" s="292">
        <f t="shared" si="1"/>
        <v>1.1509884617966945E-2</v>
      </c>
      <c r="H21" s="293">
        <v>4.7709999999999999</v>
      </c>
      <c r="I21" s="290"/>
      <c r="J21" s="289"/>
      <c r="K21" s="342"/>
      <c r="L21" s="289">
        <f t="shared" si="2"/>
        <v>4.7709999999999999</v>
      </c>
      <c r="M21" s="539">
        <f t="shared" si="3"/>
        <v>107.8727730035632</v>
      </c>
      <c r="N21" s="545">
        <v>959.11199999999985</v>
      </c>
      <c r="O21" s="290">
        <v>2354.4379999999996</v>
      </c>
      <c r="P21" s="289"/>
      <c r="Q21" s="342"/>
      <c r="R21" s="289">
        <f t="shared" si="4"/>
        <v>3313.5499999999993</v>
      </c>
      <c r="S21" s="292">
        <f t="shared" si="5"/>
        <v>8.0949277103081856E-3</v>
      </c>
      <c r="T21" s="293">
        <v>249.47599999999994</v>
      </c>
      <c r="U21" s="290">
        <v>687.072</v>
      </c>
      <c r="V21" s="289"/>
      <c r="W21" s="342"/>
      <c r="X21" s="289">
        <f t="shared" si="6"/>
        <v>936.548</v>
      </c>
      <c r="Y21" s="288">
        <f t="shared" si="7"/>
        <v>2.5380461012142455</v>
      </c>
    </row>
    <row r="22" spans="1:25" ht="19.350000000000001" customHeight="1" x14ac:dyDescent="0.25">
      <c r="A22" s="295" t="s">
        <v>186</v>
      </c>
      <c r="B22" s="293">
        <v>84.811000000000007</v>
      </c>
      <c r="C22" s="290">
        <v>65.293999999999997</v>
      </c>
      <c r="D22" s="289">
        <v>0</v>
      </c>
      <c r="E22" s="342">
        <v>0</v>
      </c>
      <c r="F22" s="289">
        <f t="shared" si="0"/>
        <v>150.10500000000002</v>
      </c>
      <c r="G22" s="292">
        <f t="shared" si="1"/>
        <v>3.3261162781267391E-3</v>
      </c>
      <c r="H22" s="293">
        <v>94.866</v>
      </c>
      <c r="I22" s="290">
        <v>94.305000000000007</v>
      </c>
      <c r="J22" s="289"/>
      <c r="K22" s="342"/>
      <c r="L22" s="289">
        <f t="shared" si="2"/>
        <v>189.17099999999999</v>
      </c>
      <c r="M22" s="539">
        <f t="shared" si="3"/>
        <v>-0.20651156889798106</v>
      </c>
      <c r="N22" s="545">
        <v>707.89100000000008</v>
      </c>
      <c r="O22" s="290">
        <v>652.79700000000003</v>
      </c>
      <c r="P22" s="289"/>
      <c r="Q22" s="342"/>
      <c r="R22" s="289">
        <f t="shared" si="4"/>
        <v>1360.6880000000001</v>
      </c>
      <c r="S22" s="292">
        <f t="shared" si="5"/>
        <v>3.3241300104974508E-3</v>
      </c>
      <c r="T22" s="293">
        <v>740.67399999999998</v>
      </c>
      <c r="U22" s="290">
        <v>732.98</v>
      </c>
      <c r="V22" s="289"/>
      <c r="W22" s="342"/>
      <c r="X22" s="289">
        <f t="shared" si="6"/>
        <v>1473.654</v>
      </c>
      <c r="Y22" s="288">
        <f t="shared" si="7"/>
        <v>-7.6657071469965032E-2</v>
      </c>
    </row>
    <row r="23" spans="1:25" ht="19.350000000000001" customHeight="1" x14ac:dyDescent="0.25">
      <c r="A23" s="295" t="s">
        <v>170</v>
      </c>
      <c r="B23" s="293">
        <v>76.102000000000004</v>
      </c>
      <c r="C23" s="290">
        <v>34.338999999999992</v>
      </c>
      <c r="D23" s="289">
        <v>0</v>
      </c>
      <c r="E23" s="342">
        <v>0</v>
      </c>
      <c r="F23" s="289">
        <f t="shared" si="0"/>
        <v>110.441</v>
      </c>
      <c r="G23" s="292">
        <f t="shared" si="1"/>
        <v>2.4472176667838857E-3</v>
      </c>
      <c r="H23" s="293">
        <v>129.08699999999999</v>
      </c>
      <c r="I23" s="290">
        <v>138.86599999999999</v>
      </c>
      <c r="J23" s="289"/>
      <c r="K23" s="342"/>
      <c r="L23" s="289">
        <f t="shared" si="2"/>
        <v>267.95299999999997</v>
      </c>
      <c r="M23" s="539">
        <f t="shared" si="3"/>
        <v>-0.58783443365067756</v>
      </c>
      <c r="N23" s="545">
        <v>924.22599999999989</v>
      </c>
      <c r="O23" s="290">
        <v>810.54199999999992</v>
      </c>
      <c r="P23" s="289"/>
      <c r="Q23" s="342"/>
      <c r="R23" s="289">
        <f t="shared" si="4"/>
        <v>1734.7679999999998</v>
      </c>
      <c r="S23" s="292">
        <f t="shared" si="5"/>
        <v>4.2379989902539307E-3</v>
      </c>
      <c r="T23" s="293">
        <v>1350.1</v>
      </c>
      <c r="U23" s="290">
        <v>1362.6419999999998</v>
      </c>
      <c r="V23" s="289"/>
      <c r="W23" s="342"/>
      <c r="X23" s="289">
        <f t="shared" si="6"/>
        <v>2712.7419999999997</v>
      </c>
      <c r="Y23" s="288">
        <f t="shared" si="7"/>
        <v>-0.36051124655422451</v>
      </c>
    </row>
    <row r="24" spans="1:25" ht="19.350000000000001" customHeight="1" x14ac:dyDescent="0.25">
      <c r="A24" s="295" t="s">
        <v>182</v>
      </c>
      <c r="B24" s="293">
        <v>26.295000000000002</v>
      </c>
      <c r="C24" s="290">
        <v>34.002000000000002</v>
      </c>
      <c r="D24" s="289">
        <v>0</v>
      </c>
      <c r="E24" s="342">
        <v>0</v>
      </c>
      <c r="F24" s="289">
        <f t="shared" si="0"/>
        <v>60.297000000000004</v>
      </c>
      <c r="G24" s="292">
        <f t="shared" si="1"/>
        <v>1.3360969536138569E-3</v>
      </c>
      <c r="H24" s="293">
        <v>44.554000000000002</v>
      </c>
      <c r="I24" s="290">
        <v>29.172000000000001</v>
      </c>
      <c r="J24" s="289"/>
      <c r="K24" s="342"/>
      <c r="L24" s="289">
        <f t="shared" si="2"/>
        <v>73.725999999999999</v>
      </c>
      <c r="M24" s="539">
        <f t="shared" si="3"/>
        <v>-0.18214741068279838</v>
      </c>
      <c r="N24" s="545">
        <v>270.791</v>
      </c>
      <c r="O24" s="290">
        <v>265.77499999999998</v>
      </c>
      <c r="P24" s="289"/>
      <c r="Q24" s="342"/>
      <c r="R24" s="289">
        <f t="shared" si="4"/>
        <v>536.56600000000003</v>
      </c>
      <c r="S24" s="292">
        <f t="shared" si="5"/>
        <v>1.3108186029512827E-3</v>
      </c>
      <c r="T24" s="293">
        <v>563.69199999999989</v>
      </c>
      <c r="U24" s="290">
        <v>276.32800000000003</v>
      </c>
      <c r="V24" s="289"/>
      <c r="W24" s="342"/>
      <c r="X24" s="289">
        <f t="shared" si="6"/>
        <v>840.02</v>
      </c>
      <c r="Y24" s="288">
        <f t="shared" si="7"/>
        <v>-0.36124616080569505</v>
      </c>
    </row>
    <row r="25" spans="1:25" ht="19.350000000000001" customHeight="1" x14ac:dyDescent="0.25">
      <c r="A25" s="295" t="s">
        <v>177</v>
      </c>
      <c r="B25" s="293">
        <v>51.985999999999997</v>
      </c>
      <c r="C25" s="290">
        <v>7.8870000000000005</v>
      </c>
      <c r="D25" s="289">
        <v>0</v>
      </c>
      <c r="E25" s="342">
        <v>0</v>
      </c>
      <c r="F25" s="289">
        <f t="shared" si="0"/>
        <v>59.872999999999998</v>
      </c>
      <c r="G25" s="292">
        <f t="shared" si="1"/>
        <v>1.3267017082727573E-3</v>
      </c>
      <c r="H25" s="293">
        <v>66.823999999999998</v>
      </c>
      <c r="I25" s="290">
        <v>9.2919999999999998</v>
      </c>
      <c r="J25" s="289"/>
      <c r="K25" s="342"/>
      <c r="L25" s="289">
        <f t="shared" si="2"/>
        <v>76.116</v>
      </c>
      <c r="M25" s="539">
        <f t="shared" si="3"/>
        <v>-0.213397971517158</v>
      </c>
      <c r="N25" s="545">
        <v>718.21799999999985</v>
      </c>
      <c r="O25" s="290">
        <v>127.876</v>
      </c>
      <c r="P25" s="289"/>
      <c r="Q25" s="342"/>
      <c r="R25" s="289">
        <f t="shared" si="4"/>
        <v>846.09399999999982</v>
      </c>
      <c r="S25" s="292">
        <f t="shared" si="5"/>
        <v>2.0669885066244642E-3</v>
      </c>
      <c r="T25" s="293">
        <v>451.37700000000001</v>
      </c>
      <c r="U25" s="290">
        <v>96.088000000000008</v>
      </c>
      <c r="V25" s="289"/>
      <c r="W25" s="342"/>
      <c r="X25" s="289">
        <f t="shared" si="6"/>
        <v>547.46500000000003</v>
      </c>
      <c r="Y25" s="288">
        <f t="shared" si="7"/>
        <v>0.54547596650014119</v>
      </c>
    </row>
    <row r="26" spans="1:25" ht="19.350000000000001" customHeight="1" x14ac:dyDescent="0.25">
      <c r="A26" s="295" t="s">
        <v>167</v>
      </c>
      <c r="B26" s="293">
        <v>0</v>
      </c>
      <c r="C26" s="290">
        <v>0</v>
      </c>
      <c r="D26" s="289">
        <v>21.46</v>
      </c>
      <c r="E26" s="342">
        <v>28.760000000000005</v>
      </c>
      <c r="F26" s="289">
        <f t="shared" si="0"/>
        <v>50.220000000000006</v>
      </c>
      <c r="G26" s="292">
        <f t="shared" si="1"/>
        <v>1.1128047665802262E-3</v>
      </c>
      <c r="H26" s="293"/>
      <c r="I26" s="290"/>
      <c r="J26" s="289"/>
      <c r="K26" s="342"/>
      <c r="L26" s="289">
        <f t="shared" si="2"/>
        <v>0</v>
      </c>
      <c r="M26" s="539" t="str">
        <f t="shared" si="3"/>
        <v xml:space="preserve">         /0</v>
      </c>
      <c r="N26" s="545"/>
      <c r="O26" s="290"/>
      <c r="P26" s="289">
        <v>73.760000000000005</v>
      </c>
      <c r="Q26" s="342">
        <v>83.860000000000014</v>
      </c>
      <c r="R26" s="289">
        <f t="shared" si="4"/>
        <v>157.62</v>
      </c>
      <c r="S26" s="292">
        <f t="shared" si="5"/>
        <v>3.8506209524491149E-4</v>
      </c>
      <c r="T26" s="293"/>
      <c r="U26" s="290"/>
      <c r="V26" s="289">
        <v>108.46</v>
      </c>
      <c r="W26" s="342">
        <v>115.37699999999998</v>
      </c>
      <c r="X26" s="289">
        <f t="shared" si="6"/>
        <v>223.83699999999999</v>
      </c>
      <c r="Y26" s="288">
        <f t="shared" si="7"/>
        <v>-0.29582687401993413</v>
      </c>
    </row>
    <row r="27" spans="1:25" ht="19.350000000000001" customHeight="1" thickBot="1" x14ac:dyDescent="0.3">
      <c r="A27" s="295" t="s">
        <v>163</v>
      </c>
      <c r="B27" s="293">
        <v>39.097000000000001</v>
      </c>
      <c r="C27" s="290">
        <v>31.823999999999998</v>
      </c>
      <c r="D27" s="289">
        <v>1.23</v>
      </c>
      <c r="E27" s="342">
        <v>0.74899999999999989</v>
      </c>
      <c r="F27" s="289">
        <f t="shared" si="0"/>
        <v>72.899999999999991</v>
      </c>
      <c r="G27" s="292">
        <f t="shared" si="1"/>
        <v>1.6153617579390375E-3</v>
      </c>
      <c r="H27" s="293">
        <v>625.90099999999995</v>
      </c>
      <c r="I27" s="290">
        <v>29.156000000000002</v>
      </c>
      <c r="J27" s="289"/>
      <c r="K27" s="342"/>
      <c r="L27" s="289">
        <f t="shared" si="2"/>
        <v>655.0569999999999</v>
      </c>
      <c r="M27" s="539">
        <f t="shared" si="3"/>
        <v>-0.88871197468311913</v>
      </c>
      <c r="N27" s="545">
        <v>5173.2449999999999</v>
      </c>
      <c r="O27" s="290">
        <v>257.923</v>
      </c>
      <c r="P27" s="289">
        <v>3731.915</v>
      </c>
      <c r="Q27" s="342">
        <v>1936.4879999999998</v>
      </c>
      <c r="R27" s="289">
        <f t="shared" si="4"/>
        <v>11099.570999999998</v>
      </c>
      <c r="S27" s="292">
        <f t="shared" si="5"/>
        <v>2.7116000923611577E-2</v>
      </c>
      <c r="T27" s="293">
        <v>28971.714999999997</v>
      </c>
      <c r="U27" s="290">
        <v>8945.3899999999976</v>
      </c>
      <c r="V27" s="289">
        <v>3752.5009999999997</v>
      </c>
      <c r="W27" s="342">
        <v>971.48199999999997</v>
      </c>
      <c r="X27" s="289">
        <f t="shared" si="6"/>
        <v>42641.087999999989</v>
      </c>
      <c r="Y27" s="288">
        <f t="shared" si="7"/>
        <v>-0.73969775349071765</v>
      </c>
    </row>
    <row r="28" spans="1:25" s="296" customFormat="1" ht="19.350000000000001" customHeight="1" x14ac:dyDescent="0.25">
      <c r="A28" s="303" t="s">
        <v>63</v>
      </c>
      <c r="B28" s="300">
        <f>SUM(B29:B47)</f>
        <v>3375.4940000000001</v>
      </c>
      <c r="C28" s="299">
        <f>SUM(C29:C47)</f>
        <v>4563.5600000000004</v>
      </c>
      <c r="D28" s="298">
        <f>SUM(D29:D47)</f>
        <v>0.08</v>
      </c>
      <c r="E28" s="379">
        <f>SUM(E29:E47)</f>
        <v>1017.871</v>
      </c>
      <c r="F28" s="298">
        <f t="shared" si="0"/>
        <v>8957.0049999999992</v>
      </c>
      <c r="G28" s="301">
        <f t="shared" si="1"/>
        <v>0.19847466862371399</v>
      </c>
      <c r="H28" s="300">
        <f>SUM(H29:H47)</f>
        <v>2693.8209999999999</v>
      </c>
      <c r="I28" s="299">
        <f>SUM(I29:I47)</f>
        <v>4410.8620000000001</v>
      </c>
      <c r="J28" s="298">
        <f>SUM(J29:J47)</f>
        <v>0</v>
      </c>
      <c r="K28" s="379">
        <f>SUM(K29:K47)</f>
        <v>286.57100000000003</v>
      </c>
      <c r="L28" s="298">
        <f t="shared" si="2"/>
        <v>7391.2539999999999</v>
      </c>
      <c r="M28" s="538">
        <f t="shared" si="3"/>
        <v>0.21183834299294801</v>
      </c>
      <c r="N28" s="544">
        <f>SUM(N29:N47)</f>
        <v>27100.776999999998</v>
      </c>
      <c r="O28" s="299">
        <f>SUM(O29:O47)</f>
        <v>40997.946000000004</v>
      </c>
      <c r="P28" s="298">
        <f>SUM(P29:P47)</f>
        <v>44.025000000000006</v>
      </c>
      <c r="Q28" s="379">
        <f>SUM(Q29:Q47)</f>
        <v>3543.7370000000001</v>
      </c>
      <c r="R28" s="298">
        <f t="shared" si="4"/>
        <v>71686.484999999986</v>
      </c>
      <c r="S28" s="301">
        <f t="shared" si="5"/>
        <v>0.17512846158382764</v>
      </c>
      <c r="T28" s="300">
        <f>SUM(T29:T47)</f>
        <v>21245.188999999995</v>
      </c>
      <c r="U28" s="299">
        <f>SUM(U29:U47)</f>
        <v>39788.913</v>
      </c>
      <c r="V28" s="298">
        <f>SUM(V29:V47)</f>
        <v>687.22300000000007</v>
      </c>
      <c r="W28" s="379">
        <f>SUM(W29:W47)</f>
        <v>2374.8179999999993</v>
      </c>
      <c r="X28" s="298">
        <f t="shared" si="6"/>
        <v>64096.142999999996</v>
      </c>
      <c r="Y28" s="297">
        <f t="shared" si="7"/>
        <v>0.11842119735660206</v>
      </c>
    </row>
    <row r="29" spans="1:25" ht="19.350000000000001" customHeight="1" x14ac:dyDescent="0.25">
      <c r="A29" s="310" t="s">
        <v>169</v>
      </c>
      <c r="B29" s="307">
        <v>1076.1209999999999</v>
      </c>
      <c r="C29" s="305">
        <v>915.82500000000005</v>
      </c>
      <c r="D29" s="306">
        <v>0</v>
      </c>
      <c r="E29" s="354">
        <v>0</v>
      </c>
      <c r="F29" s="306">
        <f t="shared" si="0"/>
        <v>1991.9459999999999</v>
      </c>
      <c r="G29" s="308">
        <f t="shared" si="1"/>
        <v>4.4138729660900336E-2</v>
      </c>
      <c r="H29" s="307">
        <v>812.31700000000012</v>
      </c>
      <c r="I29" s="305">
        <v>716.50800000000004</v>
      </c>
      <c r="J29" s="306"/>
      <c r="K29" s="305"/>
      <c r="L29" s="306">
        <f t="shared" si="2"/>
        <v>1528.8250000000003</v>
      </c>
      <c r="M29" s="540">
        <f t="shared" si="3"/>
        <v>0.30292610338004655</v>
      </c>
      <c r="N29" s="546">
        <v>7653.2959999999966</v>
      </c>
      <c r="O29" s="305">
        <v>8047.139000000001</v>
      </c>
      <c r="P29" s="306"/>
      <c r="Q29" s="305"/>
      <c r="R29" s="306">
        <f t="shared" si="4"/>
        <v>15700.434999999998</v>
      </c>
      <c r="S29" s="308">
        <f t="shared" si="5"/>
        <v>3.8355807621853449E-2</v>
      </c>
      <c r="T29" s="311">
        <v>5746.643</v>
      </c>
      <c r="U29" s="305">
        <v>7195.8460000000032</v>
      </c>
      <c r="V29" s="306"/>
      <c r="W29" s="354"/>
      <c r="X29" s="306">
        <f t="shared" si="6"/>
        <v>12942.489000000003</v>
      </c>
      <c r="Y29" s="304">
        <f t="shared" si="7"/>
        <v>0.21309239667887625</v>
      </c>
    </row>
    <row r="30" spans="1:25" ht="19.350000000000001" customHeight="1" x14ac:dyDescent="0.25">
      <c r="A30" s="310" t="s">
        <v>150</v>
      </c>
      <c r="B30" s="307">
        <v>812.45299999999997</v>
      </c>
      <c r="C30" s="305">
        <v>798.72599999999989</v>
      </c>
      <c r="D30" s="306">
        <v>0</v>
      </c>
      <c r="E30" s="354">
        <v>0</v>
      </c>
      <c r="F30" s="306">
        <f t="shared" si="0"/>
        <v>1611.1789999999999</v>
      </c>
      <c r="G30" s="308">
        <f t="shared" si="1"/>
        <v>3.5701466965630459E-2</v>
      </c>
      <c r="H30" s="307">
        <v>687.59399999999994</v>
      </c>
      <c r="I30" s="305">
        <v>849.06799999999998</v>
      </c>
      <c r="J30" s="306"/>
      <c r="K30" s="305"/>
      <c r="L30" s="306">
        <f t="shared" si="2"/>
        <v>1536.6619999999998</v>
      </c>
      <c r="M30" s="540">
        <f t="shared" si="3"/>
        <v>4.8492771995403139E-2</v>
      </c>
      <c r="N30" s="546">
        <v>6423.7000000000007</v>
      </c>
      <c r="O30" s="305">
        <v>6371.6110000000017</v>
      </c>
      <c r="P30" s="306">
        <v>11.084</v>
      </c>
      <c r="Q30" s="305">
        <v>9.7649999999999988</v>
      </c>
      <c r="R30" s="306">
        <f t="shared" si="4"/>
        <v>12816.160000000002</v>
      </c>
      <c r="S30" s="308">
        <f t="shared" si="5"/>
        <v>3.1309589028004223E-2</v>
      </c>
      <c r="T30" s="311">
        <v>8838.4529999999977</v>
      </c>
      <c r="U30" s="305">
        <v>8784.1370000000006</v>
      </c>
      <c r="V30" s="306">
        <v>27.977</v>
      </c>
      <c r="W30" s="305">
        <v>20.071999999999999</v>
      </c>
      <c r="X30" s="306">
        <f t="shared" si="6"/>
        <v>17670.638999999996</v>
      </c>
      <c r="Y30" s="304">
        <f t="shared" si="7"/>
        <v>-0.27472005964243829</v>
      </c>
    </row>
    <row r="31" spans="1:25" ht="19.350000000000001" customHeight="1" x14ac:dyDescent="0.25">
      <c r="A31" s="310" t="s">
        <v>195</v>
      </c>
      <c r="B31" s="307">
        <v>0</v>
      </c>
      <c r="C31" s="305">
        <v>1048.3539999999998</v>
      </c>
      <c r="D31" s="306">
        <v>0</v>
      </c>
      <c r="E31" s="354">
        <v>0</v>
      </c>
      <c r="F31" s="306">
        <f t="shared" si="0"/>
        <v>1048.3539999999998</v>
      </c>
      <c r="G31" s="308">
        <f t="shared" si="1"/>
        <v>2.3230054326233495E-2</v>
      </c>
      <c r="H31" s="307">
        <v>13.978999999999999</v>
      </c>
      <c r="I31" s="305">
        <v>1516.1379999999999</v>
      </c>
      <c r="J31" s="306"/>
      <c r="K31" s="305"/>
      <c r="L31" s="306">
        <f t="shared" si="2"/>
        <v>1530.117</v>
      </c>
      <c r="M31" s="540">
        <f t="shared" si="3"/>
        <v>-0.31485370073007501</v>
      </c>
      <c r="N31" s="546">
        <v>32.317999999999998</v>
      </c>
      <c r="O31" s="305">
        <v>11457.525000000003</v>
      </c>
      <c r="P31" s="306"/>
      <c r="Q31" s="305"/>
      <c r="R31" s="306">
        <f t="shared" si="4"/>
        <v>11489.843000000003</v>
      </c>
      <c r="S31" s="308">
        <f t="shared" si="5"/>
        <v>2.8069426593167621E-2</v>
      </c>
      <c r="T31" s="311">
        <v>108.261</v>
      </c>
      <c r="U31" s="305">
        <v>12116.808000000003</v>
      </c>
      <c r="V31" s="306"/>
      <c r="W31" s="305"/>
      <c r="X31" s="306">
        <f t="shared" si="6"/>
        <v>12225.069000000003</v>
      </c>
      <c r="Y31" s="304">
        <f t="shared" si="7"/>
        <v>-6.014084664880015E-2</v>
      </c>
    </row>
    <row r="32" spans="1:25" ht="19.350000000000001" customHeight="1" x14ac:dyDescent="0.25">
      <c r="A32" s="310" t="s">
        <v>165</v>
      </c>
      <c r="B32" s="307">
        <v>508.89000000000004</v>
      </c>
      <c r="C32" s="305">
        <v>327.404</v>
      </c>
      <c r="D32" s="306">
        <v>0</v>
      </c>
      <c r="E32" s="354">
        <v>0</v>
      </c>
      <c r="F32" s="306">
        <f>SUM(B32:E32)</f>
        <v>836.2940000000001</v>
      </c>
      <c r="G32" s="308">
        <f>F32/$F$9</f>
        <v>1.8531102139833604E-2</v>
      </c>
      <c r="H32" s="307">
        <v>387.54500000000002</v>
      </c>
      <c r="I32" s="305">
        <v>383.98099999999999</v>
      </c>
      <c r="J32" s="306"/>
      <c r="K32" s="305"/>
      <c r="L32" s="306">
        <f>SUM(H32:K32)</f>
        <v>771.52600000000007</v>
      </c>
      <c r="M32" s="540">
        <f>IF(ISERROR(F32/L32-1),"         /0",(F32/L32-1))</f>
        <v>8.3947916207619766E-2</v>
      </c>
      <c r="N32" s="546">
        <v>4761.0429999999997</v>
      </c>
      <c r="O32" s="305">
        <v>3351.9070000000002</v>
      </c>
      <c r="P32" s="306"/>
      <c r="Q32" s="305"/>
      <c r="R32" s="306">
        <f>SUM(N32:Q32)</f>
        <v>8112.95</v>
      </c>
      <c r="S32" s="308">
        <f>R32/$R$9</f>
        <v>1.9819753366433223E-2</v>
      </c>
      <c r="T32" s="311">
        <v>2564.0929999999994</v>
      </c>
      <c r="U32" s="305">
        <v>2996.1059999999998</v>
      </c>
      <c r="V32" s="306"/>
      <c r="W32" s="305"/>
      <c r="X32" s="306">
        <f>SUM(T32:W32)</f>
        <v>5560.1989999999987</v>
      </c>
      <c r="Y32" s="304">
        <f>IF(ISERROR(R32/X32-1),"         /0",IF(R32/X32&gt;5,"  *  ",(R32/X32-1)))</f>
        <v>0.45911144547164628</v>
      </c>
    </row>
    <row r="33" spans="1:25" ht="19.350000000000001" customHeight="1" x14ac:dyDescent="0.25">
      <c r="A33" s="310" t="s">
        <v>194</v>
      </c>
      <c r="B33" s="307">
        <v>0</v>
      </c>
      <c r="C33" s="305">
        <v>0</v>
      </c>
      <c r="D33" s="306">
        <v>0</v>
      </c>
      <c r="E33" s="354">
        <v>607.99699999999996</v>
      </c>
      <c r="F33" s="306">
        <f t="shared" si="0"/>
        <v>607.99699999999996</v>
      </c>
      <c r="G33" s="308">
        <f t="shared" si="1"/>
        <v>1.3472360805784102E-2</v>
      </c>
      <c r="H33" s="307"/>
      <c r="I33" s="305"/>
      <c r="J33" s="306"/>
      <c r="K33" s="305">
        <v>107.114</v>
      </c>
      <c r="L33" s="306">
        <f t="shared" si="2"/>
        <v>107.114</v>
      </c>
      <c r="M33" s="540">
        <f t="shared" si="3"/>
        <v>4.6761674477659314</v>
      </c>
      <c r="N33" s="546"/>
      <c r="O33" s="305"/>
      <c r="P33" s="306"/>
      <c r="Q33" s="305">
        <v>1938.2959999999996</v>
      </c>
      <c r="R33" s="306">
        <f t="shared" si="4"/>
        <v>1938.2959999999996</v>
      </c>
      <c r="S33" s="308">
        <f t="shared" si="5"/>
        <v>4.7352132912373479E-3</v>
      </c>
      <c r="T33" s="311"/>
      <c r="U33" s="305"/>
      <c r="V33" s="306"/>
      <c r="W33" s="305">
        <v>1129.3099999999997</v>
      </c>
      <c r="X33" s="306">
        <f t="shared" si="6"/>
        <v>1129.3099999999997</v>
      </c>
      <c r="Y33" s="304">
        <f t="shared" si="7"/>
        <v>0.71635423400129294</v>
      </c>
    </row>
    <row r="34" spans="1:25" ht="19.350000000000001" customHeight="1" x14ac:dyDescent="0.25">
      <c r="A34" s="310" t="s">
        <v>204</v>
      </c>
      <c r="B34" s="307">
        <v>327.233</v>
      </c>
      <c r="C34" s="305">
        <v>153.80000000000001</v>
      </c>
      <c r="D34" s="306">
        <v>0</v>
      </c>
      <c r="E34" s="354">
        <v>0</v>
      </c>
      <c r="F34" s="306">
        <f t="shared" si="0"/>
        <v>481.03300000000002</v>
      </c>
      <c r="G34" s="308">
        <f t="shared" si="1"/>
        <v>1.0659016632464872E-2</v>
      </c>
      <c r="H34" s="307"/>
      <c r="I34" s="305"/>
      <c r="J34" s="306"/>
      <c r="K34" s="305"/>
      <c r="L34" s="306">
        <f t="shared" si="2"/>
        <v>0</v>
      </c>
      <c r="M34" s="540" t="str">
        <f t="shared" si="3"/>
        <v xml:space="preserve">         /0</v>
      </c>
      <c r="N34" s="546">
        <v>854.32600000000002</v>
      </c>
      <c r="O34" s="305">
        <v>251.38900000000001</v>
      </c>
      <c r="P34" s="306"/>
      <c r="Q34" s="305"/>
      <c r="R34" s="306">
        <f t="shared" si="4"/>
        <v>1105.7150000000001</v>
      </c>
      <c r="S34" s="308">
        <f t="shared" si="5"/>
        <v>2.7012367380010618E-3</v>
      </c>
      <c r="T34" s="311">
        <v>0</v>
      </c>
      <c r="U34" s="305">
        <v>0</v>
      </c>
      <c r="V34" s="306">
        <v>4.6929999999999996</v>
      </c>
      <c r="W34" s="305">
        <v>4.5679999999999996</v>
      </c>
      <c r="X34" s="306">
        <f t="shared" si="6"/>
        <v>9.2609999999999992</v>
      </c>
      <c r="Y34" s="304" t="str">
        <f t="shared" si="7"/>
        <v xml:space="preserve">  *  </v>
      </c>
    </row>
    <row r="35" spans="1:25" ht="19.350000000000001" customHeight="1" x14ac:dyDescent="0.25">
      <c r="A35" s="310" t="s">
        <v>172</v>
      </c>
      <c r="B35" s="307">
        <v>108.095</v>
      </c>
      <c r="C35" s="305">
        <v>215.60100000000003</v>
      </c>
      <c r="D35" s="306">
        <v>0</v>
      </c>
      <c r="E35" s="354">
        <v>0</v>
      </c>
      <c r="F35" s="306">
        <f t="shared" si="0"/>
        <v>323.69600000000003</v>
      </c>
      <c r="G35" s="308">
        <f t="shared" si="1"/>
        <v>7.1726493771993799E-3</v>
      </c>
      <c r="H35" s="307">
        <v>146.791</v>
      </c>
      <c r="I35" s="305">
        <v>67.248999999999995</v>
      </c>
      <c r="J35" s="306"/>
      <c r="K35" s="305"/>
      <c r="L35" s="306">
        <f t="shared" si="2"/>
        <v>214.04</v>
      </c>
      <c r="M35" s="540">
        <f t="shared" si="3"/>
        <v>0.5123154550551301</v>
      </c>
      <c r="N35" s="546">
        <v>775.12399999999991</v>
      </c>
      <c r="O35" s="305">
        <v>1818.9000000000003</v>
      </c>
      <c r="P35" s="306">
        <v>0</v>
      </c>
      <c r="Q35" s="305">
        <v>0.03</v>
      </c>
      <c r="R35" s="306">
        <f t="shared" si="4"/>
        <v>2594.0540000000005</v>
      </c>
      <c r="S35" s="308">
        <f t="shared" si="5"/>
        <v>6.3372152545263533E-3</v>
      </c>
      <c r="T35" s="311">
        <v>304.14299999999997</v>
      </c>
      <c r="U35" s="305">
        <v>348.80200000000002</v>
      </c>
      <c r="V35" s="306">
        <v>1</v>
      </c>
      <c r="W35" s="305">
        <v>1</v>
      </c>
      <c r="X35" s="306">
        <f t="shared" si="6"/>
        <v>654.94499999999994</v>
      </c>
      <c r="Y35" s="304">
        <f t="shared" si="7"/>
        <v>2.9607203658322465</v>
      </c>
    </row>
    <row r="36" spans="1:25" ht="19.350000000000001" customHeight="1" x14ac:dyDescent="0.25">
      <c r="A36" s="310" t="s">
        <v>182</v>
      </c>
      <c r="B36" s="307">
        <v>127.36199999999999</v>
      </c>
      <c r="C36" s="305">
        <v>165.75</v>
      </c>
      <c r="D36" s="306">
        <v>0</v>
      </c>
      <c r="E36" s="354">
        <v>0</v>
      </c>
      <c r="F36" s="306">
        <f>SUM(B36:E36)</f>
        <v>293.11199999999997</v>
      </c>
      <c r="G36" s="308">
        <f>F36/$F$9</f>
        <v>6.4949508311800712E-3</v>
      </c>
      <c r="H36" s="307">
        <v>86.546999999999997</v>
      </c>
      <c r="I36" s="305">
        <v>117.211</v>
      </c>
      <c r="J36" s="306"/>
      <c r="K36" s="305"/>
      <c r="L36" s="306">
        <f>SUM(H36:K36)</f>
        <v>203.75799999999998</v>
      </c>
      <c r="M36" s="540">
        <f>IF(ISERROR(F36/L36-1),"         /0",(F36/L36-1))</f>
        <v>0.43853002090715454</v>
      </c>
      <c r="N36" s="546">
        <v>987.53599999999983</v>
      </c>
      <c r="O36" s="305">
        <v>1179.5500000000002</v>
      </c>
      <c r="P36" s="306"/>
      <c r="Q36" s="305"/>
      <c r="R36" s="306">
        <f>SUM(N36:Q36)</f>
        <v>2167.0860000000002</v>
      </c>
      <c r="S36" s="308">
        <f>R36/$R$9</f>
        <v>5.2941420868919831E-3</v>
      </c>
      <c r="T36" s="311">
        <v>472.53099999999995</v>
      </c>
      <c r="U36" s="305">
        <v>1038.414</v>
      </c>
      <c r="V36" s="306"/>
      <c r="W36" s="305"/>
      <c r="X36" s="306">
        <f>SUM(T36:W36)</f>
        <v>1510.9449999999999</v>
      </c>
      <c r="Y36" s="304">
        <f>IF(ISERROR(R36/X36-1),"         /0",IF(R36/X36&gt;5,"  *  ",(R36/X36-1)))</f>
        <v>0.43425869240773185</v>
      </c>
    </row>
    <row r="37" spans="1:25" ht="19.350000000000001" customHeight="1" x14ac:dyDescent="0.25">
      <c r="A37" s="310" t="s">
        <v>198</v>
      </c>
      <c r="B37" s="307">
        <v>0</v>
      </c>
      <c r="C37" s="305">
        <v>261.65499999999997</v>
      </c>
      <c r="D37" s="306">
        <v>0</v>
      </c>
      <c r="E37" s="354">
        <v>0</v>
      </c>
      <c r="F37" s="306">
        <f t="shared" si="0"/>
        <v>261.65499999999997</v>
      </c>
      <c r="G37" s="308">
        <f t="shared" si="1"/>
        <v>5.7979078295409998E-3</v>
      </c>
      <c r="H37" s="307"/>
      <c r="I37" s="305">
        <v>299.37299999999999</v>
      </c>
      <c r="J37" s="306"/>
      <c r="K37" s="305"/>
      <c r="L37" s="306">
        <f t="shared" si="2"/>
        <v>299.37299999999999</v>
      </c>
      <c r="M37" s="540">
        <f t="shared" si="3"/>
        <v>-0.12598998573685671</v>
      </c>
      <c r="N37" s="546">
        <v>1195.508</v>
      </c>
      <c r="O37" s="305">
        <v>2627.9890000000005</v>
      </c>
      <c r="P37" s="306"/>
      <c r="Q37" s="305"/>
      <c r="R37" s="306">
        <f t="shared" si="4"/>
        <v>3823.4970000000003</v>
      </c>
      <c r="S37" s="308">
        <f t="shared" si="5"/>
        <v>9.340716698278349E-3</v>
      </c>
      <c r="T37" s="311">
        <v>5.9260000000000002</v>
      </c>
      <c r="U37" s="305">
        <v>2361.2270000000008</v>
      </c>
      <c r="V37" s="306"/>
      <c r="W37" s="305"/>
      <c r="X37" s="306">
        <f t="shared" si="6"/>
        <v>2367.1530000000007</v>
      </c>
      <c r="Y37" s="304">
        <f t="shared" si="7"/>
        <v>0.61523019424599901</v>
      </c>
    </row>
    <row r="38" spans="1:25" ht="19.350000000000001" customHeight="1" x14ac:dyDescent="0.25">
      <c r="A38" s="310" t="s">
        <v>199</v>
      </c>
      <c r="B38" s="307">
        <v>0</v>
      </c>
      <c r="C38" s="305">
        <v>0</v>
      </c>
      <c r="D38" s="306">
        <v>0</v>
      </c>
      <c r="E38" s="354">
        <v>251.76400000000004</v>
      </c>
      <c r="F38" s="306">
        <f>SUM(B38:E38)</f>
        <v>251.76400000000004</v>
      </c>
      <c r="G38" s="308">
        <f>F38/$F$9</f>
        <v>5.5787371416428522E-3</v>
      </c>
      <c r="H38" s="307"/>
      <c r="I38" s="305"/>
      <c r="J38" s="306"/>
      <c r="K38" s="305"/>
      <c r="L38" s="306">
        <f>SUM(H38:K38)</f>
        <v>0</v>
      </c>
      <c r="M38" s="540" t="str">
        <f>IF(ISERROR(F38/L38-1),"         /0",(F38/L38-1))</f>
        <v xml:space="preserve">         /0</v>
      </c>
      <c r="N38" s="546"/>
      <c r="O38" s="305">
        <v>21.593</v>
      </c>
      <c r="P38" s="306"/>
      <c r="Q38" s="305">
        <v>1065.9360000000004</v>
      </c>
      <c r="R38" s="306">
        <f>SUM(N38:Q38)</f>
        <v>1087.5290000000005</v>
      </c>
      <c r="S38" s="308">
        <f>R38/$R$9</f>
        <v>2.6568087512980811E-3</v>
      </c>
      <c r="T38" s="311">
        <v>493.82799999999997</v>
      </c>
      <c r="U38" s="305">
        <v>200.39199999999997</v>
      </c>
      <c r="V38" s="306"/>
      <c r="W38" s="305"/>
      <c r="X38" s="306">
        <f>SUM(T38:W38)</f>
        <v>694.21999999999991</v>
      </c>
      <c r="Y38" s="304">
        <f>IF(ISERROR(R38/X38-1),"         /0",IF(R38/X38&gt;5,"  *  ",(R38/X38-1)))</f>
        <v>0.56654806833568694</v>
      </c>
    </row>
    <row r="39" spans="1:25" ht="19.350000000000001" customHeight="1" x14ac:dyDescent="0.25">
      <c r="A39" s="310" t="s">
        <v>189</v>
      </c>
      <c r="B39" s="307">
        <v>121.80800000000001</v>
      </c>
      <c r="C39" s="305">
        <v>103.137</v>
      </c>
      <c r="D39" s="306">
        <v>0</v>
      </c>
      <c r="E39" s="354">
        <v>0</v>
      </c>
      <c r="F39" s="306">
        <f>SUM(B39:E39)</f>
        <v>224.94499999999999</v>
      </c>
      <c r="G39" s="308">
        <f>F39/$F$9</f>
        <v>4.9844657152208066E-3</v>
      </c>
      <c r="H39" s="307">
        <v>103.298</v>
      </c>
      <c r="I39" s="305">
        <v>30.464000000000002</v>
      </c>
      <c r="J39" s="306"/>
      <c r="K39" s="305"/>
      <c r="L39" s="306">
        <f>SUM(H39:K39)</f>
        <v>133.762</v>
      </c>
      <c r="M39" s="540">
        <f>IF(ISERROR(F39/L39-1),"         /0",(F39/L39-1))</f>
        <v>0.68168089591961833</v>
      </c>
      <c r="N39" s="546">
        <v>768.74200000000008</v>
      </c>
      <c r="O39" s="305">
        <v>607.29100000000017</v>
      </c>
      <c r="P39" s="306"/>
      <c r="Q39" s="305"/>
      <c r="R39" s="306">
        <f>SUM(N39:Q39)</f>
        <v>1376.0330000000004</v>
      </c>
      <c r="S39" s="308">
        <f>R39/$R$9</f>
        <v>3.3616174984528705E-3</v>
      </c>
      <c r="T39" s="311">
        <v>226.20600000000002</v>
      </c>
      <c r="U39" s="305">
        <v>74.924000000000007</v>
      </c>
      <c r="V39" s="306"/>
      <c r="W39" s="305"/>
      <c r="X39" s="306">
        <f>SUM(T39:W39)</f>
        <v>301.13</v>
      </c>
      <c r="Y39" s="304">
        <f>IF(ISERROR(R39/X39-1),"         /0",IF(R39/X39&gt;5,"  *  ",(R39/X39-1)))</f>
        <v>3.5695646398565417</v>
      </c>
    </row>
    <row r="40" spans="1:25" ht="19.350000000000001" customHeight="1" x14ac:dyDescent="0.25">
      <c r="A40" s="310" t="s">
        <v>197</v>
      </c>
      <c r="B40" s="307">
        <v>0</v>
      </c>
      <c r="C40" s="305">
        <v>179.636</v>
      </c>
      <c r="D40" s="306">
        <v>0</v>
      </c>
      <c r="E40" s="354">
        <v>0</v>
      </c>
      <c r="F40" s="306">
        <f>SUM(B40:E40)</f>
        <v>179.636</v>
      </c>
      <c r="G40" s="308">
        <f>F40/$F$9</f>
        <v>3.9804818209758161E-3</v>
      </c>
      <c r="H40" s="307"/>
      <c r="I40" s="305">
        <v>262.76</v>
      </c>
      <c r="J40" s="306"/>
      <c r="K40" s="305"/>
      <c r="L40" s="306">
        <f>SUM(H40:K40)</f>
        <v>262.76</v>
      </c>
      <c r="M40" s="540">
        <f>IF(ISERROR(F40/L40-1),"         /0",(F40/L40-1))</f>
        <v>-0.31634952047495812</v>
      </c>
      <c r="N40" s="546"/>
      <c r="O40" s="305">
        <v>2263.7380000000003</v>
      </c>
      <c r="P40" s="306"/>
      <c r="Q40" s="305"/>
      <c r="R40" s="306">
        <f>SUM(N40:Q40)</f>
        <v>2263.7380000000003</v>
      </c>
      <c r="S40" s="308">
        <f>R40/$R$9</f>
        <v>5.5302607369973706E-3</v>
      </c>
      <c r="T40" s="311"/>
      <c r="U40" s="305">
        <v>2736.4979999999996</v>
      </c>
      <c r="V40" s="306"/>
      <c r="W40" s="305"/>
      <c r="X40" s="306">
        <f>SUM(T40:W40)</f>
        <v>2736.4979999999996</v>
      </c>
      <c r="Y40" s="304">
        <f>IF(ISERROR(R40/X40-1),"         /0",IF(R40/X40&gt;5,"  *  ",(R40/X40-1)))</f>
        <v>-0.17276095213663567</v>
      </c>
    </row>
    <row r="41" spans="1:25" ht="19.350000000000001" customHeight="1" x14ac:dyDescent="0.25">
      <c r="A41" s="310" t="s">
        <v>174</v>
      </c>
      <c r="B41" s="307">
        <v>86.593999999999994</v>
      </c>
      <c r="C41" s="305">
        <v>82.034999999999997</v>
      </c>
      <c r="D41" s="306">
        <v>0</v>
      </c>
      <c r="E41" s="354">
        <v>0</v>
      </c>
      <c r="F41" s="306">
        <f>SUM(B41:E41)</f>
        <v>168.62899999999999</v>
      </c>
      <c r="G41" s="308">
        <f>F41/$F$9</f>
        <v>3.7365821382647733E-3</v>
      </c>
      <c r="H41" s="307">
        <v>130.56200000000001</v>
      </c>
      <c r="I41" s="305">
        <v>88.742999999999995</v>
      </c>
      <c r="J41" s="306"/>
      <c r="K41" s="305"/>
      <c r="L41" s="306">
        <f>SUM(H41:K41)</f>
        <v>219.30500000000001</v>
      </c>
      <c r="M41" s="540">
        <f>IF(ISERROR(F41/L41-1),"         /0",(F41/L41-1))</f>
        <v>-0.2310754428763595</v>
      </c>
      <c r="N41" s="546">
        <v>979.22799999999938</v>
      </c>
      <c r="O41" s="305">
        <v>822.28800000000001</v>
      </c>
      <c r="P41" s="306"/>
      <c r="Q41" s="305"/>
      <c r="R41" s="306">
        <f>SUM(N41:Q41)</f>
        <v>1801.5159999999994</v>
      </c>
      <c r="S41" s="308">
        <f>R41/$R$9</f>
        <v>4.4010628446721975E-3</v>
      </c>
      <c r="T41" s="311">
        <v>1218.8679999999997</v>
      </c>
      <c r="U41" s="305">
        <v>615.29999999999995</v>
      </c>
      <c r="V41" s="306"/>
      <c r="W41" s="305"/>
      <c r="X41" s="306">
        <f>SUM(T41:W41)</f>
        <v>1834.1679999999997</v>
      </c>
      <c r="Y41" s="304">
        <f>IF(ISERROR(R41/X41-1),"         /0",IF(R41/X41&gt;5,"  *  ",(R41/X41-1)))</f>
        <v>-1.780207701802683E-2</v>
      </c>
    </row>
    <row r="42" spans="1:25" ht="19.350000000000001" customHeight="1" x14ac:dyDescent="0.25">
      <c r="A42" s="310" t="s">
        <v>200</v>
      </c>
      <c r="B42" s="307">
        <v>0</v>
      </c>
      <c r="C42" s="305">
        <v>155.18199999999999</v>
      </c>
      <c r="D42" s="306">
        <v>0</v>
      </c>
      <c r="E42" s="354">
        <v>0</v>
      </c>
      <c r="F42" s="306">
        <f t="shared" si="0"/>
        <v>155.18199999999999</v>
      </c>
      <c r="G42" s="308">
        <f t="shared" si="1"/>
        <v>3.4386154776474037E-3</v>
      </c>
      <c r="H42" s="307">
        <v>0</v>
      </c>
      <c r="I42" s="305"/>
      <c r="J42" s="306"/>
      <c r="K42" s="305"/>
      <c r="L42" s="306">
        <f t="shared" si="2"/>
        <v>0</v>
      </c>
      <c r="M42" s="540" t="str">
        <f t="shared" si="3"/>
        <v xml:space="preserve">         /0</v>
      </c>
      <c r="N42" s="546">
        <v>0</v>
      </c>
      <c r="O42" s="305">
        <v>441.23399999999998</v>
      </c>
      <c r="P42" s="306"/>
      <c r="Q42" s="305"/>
      <c r="R42" s="306">
        <f t="shared" si="4"/>
        <v>441.23399999999998</v>
      </c>
      <c r="S42" s="308">
        <f t="shared" si="5"/>
        <v>1.0779246829925979E-3</v>
      </c>
      <c r="T42" s="311">
        <v>0</v>
      </c>
      <c r="U42" s="305">
        <v>396.21800000000002</v>
      </c>
      <c r="V42" s="306"/>
      <c r="W42" s="305"/>
      <c r="X42" s="306">
        <f t="shared" si="6"/>
        <v>396.21800000000002</v>
      </c>
      <c r="Y42" s="304">
        <f t="shared" si="7"/>
        <v>0.11361422247348663</v>
      </c>
    </row>
    <row r="43" spans="1:25" ht="19.350000000000001" customHeight="1" x14ac:dyDescent="0.25">
      <c r="A43" s="310" t="s">
        <v>164</v>
      </c>
      <c r="B43" s="307">
        <v>85.288000000000011</v>
      </c>
      <c r="C43" s="305">
        <v>60.116</v>
      </c>
      <c r="D43" s="306">
        <v>0</v>
      </c>
      <c r="E43" s="354">
        <v>0</v>
      </c>
      <c r="F43" s="306">
        <f t="shared" si="0"/>
        <v>145.404</v>
      </c>
      <c r="G43" s="308">
        <f t="shared" si="1"/>
        <v>3.2219487112670484E-3</v>
      </c>
      <c r="H43" s="307">
        <v>208.30799999999999</v>
      </c>
      <c r="I43" s="305">
        <v>3.7149999999999999</v>
      </c>
      <c r="J43" s="306"/>
      <c r="K43" s="305"/>
      <c r="L43" s="306">
        <f t="shared" si="2"/>
        <v>212.023</v>
      </c>
      <c r="M43" s="540">
        <f t="shared" si="3"/>
        <v>-0.31420647759912845</v>
      </c>
      <c r="N43" s="546">
        <v>1601.3020000000001</v>
      </c>
      <c r="O43" s="305">
        <v>694.00399999999991</v>
      </c>
      <c r="P43" s="306"/>
      <c r="Q43" s="305"/>
      <c r="R43" s="306">
        <f t="shared" si="4"/>
        <v>2295.306</v>
      </c>
      <c r="S43" s="308">
        <f t="shared" si="5"/>
        <v>5.6073806470512428E-3</v>
      </c>
      <c r="T43" s="311">
        <v>277.07399999999996</v>
      </c>
      <c r="U43" s="305">
        <v>25.914000000000001</v>
      </c>
      <c r="V43" s="306"/>
      <c r="W43" s="305"/>
      <c r="X43" s="306">
        <f t="shared" si="6"/>
        <v>302.98799999999994</v>
      </c>
      <c r="Y43" s="304" t="str">
        <f t="shared" si="7"/>
        <v xml:space="preserve">  *  </v>
      </c>
    </row>
    <row r="44" spans="1:25" ht="19.350000000000001" customHeight="1" x14ac:dyDescent="0.25">
      <c r="A44" s="310" t="s">
        <v>178</v>
      </c>
      <c r="B44" s="307">
        <v>67.884</v>
      </c>
      <c r="C44" s="305">
        <v>36.386000000000003</v>
      </c>
      <c r="D44" s="306">
        <v>0</v>
      </c>
      <c r="E44" s="354">
        <v>0</v>
      </c>
      <c r="F44" s="306">
        <f t="shared" si="0"/>
        <v>104.27000000000001</v>
      </c>
      <c r="G44" s="308">
        <f t="shared" si="1"/>
        <v>2.3104769615953837E-3</v>
      </c>
      <c r="H44" s="307">
        <v>79.144999999999996</v>
      </c>
      <c r="I44" s="305">
        <v>51.025000000000006</v>
      </c>
      <c r="J44" s="306"/>
      <c r="K44" s="305"/>
      <c r="L44" s="306">
        <f t="shared" si="2"/>
        <v>130.17000000000002</v>
      </c>
      <c r="M44" s="540">
        <f t="shared" si="3"/>
        <v>-0.19897057693785047</v>
      </c>
      <c r="N44" s="546">
        <v>514.59100000000001</v>
      </c>
      <c r="O44" s="305">
        <v>384.29899999999998</v>
      </c>
      <c r="P44" s="306"/>
      <c r="Q44" s="305"/>
      <c r="R44" s="306">
        <f t="shared" si="4"/>
        <v>898.89</v>
      </c>
      <c r="S44" s="308">
        <f t="shared" si="5"/>
        <v>2.1959679405830382E-3</v>
      </c>
      <c r="T44" s="311">
        <v>527.63200000000006</v>
      </c>
      <c r="U44" s="305">
        <v>405.53999999999991</v>
      </c>
      <c r="V44" s="306"/>
      <c r="W44" s="305"/>
      <c r="X44" s="306">
        <f t="shared" si="6"/>
        <v>933.17200000000003</v>
      </c>
      <c r="Y44" s="304">
        <f t="shared" si="7"/>
        <v>-3.6737064549729359E-2</v>
      </c>
    </row>
    <row r="45" spans="1:25" ht="19.350000000000001" customHeight="1" x14ac:dyDescent="0.25">
      <c r="A45" s="310" t="s">
        <v>456</v>
      </c>
      <c r="B45" s="307">
        <v>0</v>
      </c>
      <c r="C45" s="305">
        <v>0</v>
      </c>
      <c r="D45" s="306">
        <v>0</v>
      </c>
      <c r="E45" s="354">
        <v>97.7</v>
      </c>
      <c r="F45" s="306">
        <f t="shared" si="0"/>
        <v>97.7</v>
      </c>
      <c r="G45" s="308">
        <f t="shared" si="1"/>
        <v>2.1648949760033468E-3</v>
      </c>
      <c r="H45" s="307"/>
      <c r="I45" s="305"/>
      <c r="J45" s="306"/>
      <c r="K45" s="305">
        <v>179.45699999999999</v>
      </c>
      <c r="L45" s="306">
        <f t="shared" si="2"/>
        <v>179.45699999999999</v>
      </c>
      <c r="M45" s="540">
        <f t="shared" si="3"/>
        <v>-0.4555798882183475</v>
      </c>
      <c r="N45" s="546"/>
      <c r="O45" s="305"/>
      <c r="P45" s="306"/>
      <c r="Q45" s="305">
        <v>189.60900000000001</v>
      </c>
      <c r="R45" s="306">
        <f t="shared" si="4"/>
        <v>189.60900000000001</v>
      </c>
      <c r="S45" s="308">
        <f t="shared" si="5"/>
        <v>4.6321049877739138E-4</v>
      </c>
      <c r="T45" s="311"/>
      <c r="U45" s="305"/>
      <c r="V45" s="306">
        <v>99.468999999999994</v>
      </c>
      <c r="W45" s="305">
        <v>632.45900000000006</v>
      </c>
      <c r="X45" s="306">
        <f t="shared" si="6"/>
        <v>731.92800000000011</v>
      </c>
      <c r="Y45" s="304">
        <f t="shared" si="7"/>
        <v>-0.74094583073744968</v>
      </c>
    </row>
    <row r="46" spans="1:25" ht="19.350000000000001" customHeight="1" x14ac:dyDescent="0.25">
      <c r="A46" s="310" t="s">
        <v>152</v>
      </c>
      <c r="B46" s="307">
        <v>37.688000000000002</v>
      </c>
      <c r="C46" s="305">
        <v>13.443000000000001</v>
      </c>
      <c r="D46" s="306">
        <v>0</v>
      </c>
      <c r="E46" s="354">
        <v>0</v>
      </c>
      <c r="F46" s="306">
        <f t="shared" ref="F46:F75" si="8">SUM(B46:E46)</f>
        <v>51.131</v>
      </c>
      <c r="G46" s="308">
        <f t="shared" ref="G46:G75" si="9">F46/$F$9</f>
        <v>1.1329912489050882E-3</v>
      </c>
      <c r="H46" s="307">
        <v>15.917999999999999</v>
      </c>
      <c r="I46" s="305">
        <v>18.819000000000003</v>
      </c>
      <c r="J46" s="306"/>
      <c r="K46" s="305"/>
      <c r="L46" s="306">
        <f t="shared" si="2"/>
        <v>34.737000000000002</v>
      </c>
      <c r="M46" s="540">
        <f t="shared" si="3"/>
        <v>0.47194633963785004</v>
      </c>
      <c r="N46" s="546">
        <v>212.7</v>
      </c>
      <c r="O46" s="305">
        <v>119.09299999999999</v>
      </c>
      <c r="P46" s="306"/>
      <c r="Q46" s="305"/>
      <c r="R46" s="306">
        <f t="shared" ref="R46:R75" si="10">SUM(N46:Q46)</f>
        <v>331.79300000000001</v>
      </c>
      <c r="S46" s="308">
        <f t="shared" ref="S46:S75" si="11">R46/$R$9</f>
        <v>8.1056279512495191E-4</v>
      </c>
      <c r="T46" s="311">
        <v>125.17099999999999</v>
      </c>
      <c r="U46" s="305">
        <v>135.95000000000002</v>
      </c>
      <c r="V46" s="306">
        <v>0</v>
      </c>
      <c r="W46" s="305">
        <v>0.08</v>
      </c>
      <c r="X46" s="306">
        <f t="shared" ref="X46:X75" si="12">SUM(T46:W46)</f>
        <v>261.20099999999996</v>
      </c>
      <c r="Y46" s="304">
        <f t="shared" si="7"/>
        <v>0.27025930222319228</v>
      </c>
    </row>
    <row r="47" spans="1:25" ht="19.350000000000001" customHeight="1" thickBot="1" x14ac:dyDescent="0.3">
      <c r="A47" s="310" t="s">
        <v>163</v>
      </c>
      <c r="B47" s="307">
        <v>16.077999999999999</v>
      </c>
      <c r="C47" s="305">
        <v>46.51</v>
      </c>
      <c r="D47" s="306">
        <v>0.08</v>
      </c>
      <c r="E47" s="305">
        <v>60.409999999999989</v>
      </c>
      <c r="F47" s="306">
        <f t="shared" si="8"/>
        <v>123.07799999999997</v>
      </c>
      <c r="G47" s="308">
        <f t="shared" si="9"/>
        <v>2.7272358634241544E-3</v>
      </c>
      <c r="H47" s="307">
        <v>21.817</v>
      </c>
      <c r="I47" s="305">
        <v>5.8079999999999998</v>
      </c>
      <c r="J47" s="306">
        <v>0</v>
      </c>
      <c r="K47" s="305">
        <v>0</v>
      </c>
      <c r="L47" s="306">
        <f t="shared" si="2"/>
        <v>27.625</v>
      </c>
      <c r="M47" s="540">
        <f t="shared" si="3"/>
        <v>3.4553122171945692</v>
      </c>
      <c r="N47" s="546">
        <v>341.363</v>
      </c>
      <c r="O47" s="305">
        <v>538.39600000000007</v>
      </c>
      <c r="P47" s="306">
        <v>32.941000000000003</v>
      </c>
      <c r="Q47" s="305">
        <v>340.101</v>
      </c>
      <c r="R47" s="306">
        <f t="shared" si="10"/>
        <v>1252.8009999999999</v>
      </c>
      <c r="S47" s="308">
        <f t="shared" si="11"/>
        <v>3.0605645094843315E-3</v>
      </c>
      <c r="T47" s="311">
        <v>336.36</v>
      </c>
      <c r="U47" s="305">
        <v>356.83699999999999</v>
      </c>
      <c r="V47" s="306">
        <v>554.08400000000006</v>
      </c>
      <c r="W47" s="305">
        <v>587.32899999999995</v>
      </c>
      <c r="X47" s="306">
        <f t="shared" si="12"/>
        <v>1834.61</v>
      </c>
      <c r="Y47" s="304">
        <f t="shared" ref="Y47:Y75" si="13">IF(ISERROR(R47/X47-1),"         /0",IF(R47/X47&gt;5,"  *  ",(R47/X47-1)))</f>
        <v>-0.31712952616632417</v>
      </c>
    </row>
    <row r="48" spans="1:25" s="296" customFormat="1" ht="19.350000000000001" customHeight="1" x14ac:dyDescent="0.25">
      <c r="A48" s="303" t="s">
        <v>62</v>
      </c>
      <c r="B48" s="300">
        <f>SUM(B49:B58)</f>
        <v>2584.3310000000001</v>
      </c>
      <c r="C48" s="299">
        <f>SUM(C49:C58)</f>
        <v>1408.8069999999998</v>
      </c>
      <c r="D48" s="298">
        <f>SUM(D49:D58)</f>
        <v>457.851</v>
      </c>
      <c r="E48" s="299">
        <f>SUM(E49:E58)</f>
        <v>13.679</v>
      </c>
      <c r="F48" s="298">
        <f t="shared" si="8"/>
        <v>4464.6679999999997</v>
      </c>
      <c r="G48" s="301">
        <f t="shared" si="9"/>
        <v>9.8930781194707371E-2</v>
      </c>
      <c r="H48" s="300">
        <f>SUM(H49:H58)</f>
        <v>3211.6389999999997</v>
      </c>
      <c r="I48" s="299">
        <f>SUM(I49:I58)</f>
        <v>1156.3500000000001</v>
      </c>
      <c r="J48" s="298">
        <f>SUM(J49:J58)</f>
        <v>77.021000000000001</v>
      </c>
      <c r="K48" s="299">
        <f>SUM(K49:K58)</f>
        <v>61.411000000000001</v>
      </c>
      <c r="L48" s="298">
        <f t="shared" ref="L48:L76" si="14">SUM(H48:K48)</f>
        <v>4506.4209999999994</v>
      </c>
      <c r="M48" s="538">
        <f t="shared" si="3"/>
        <v>-9.2652239992667695E-3</v>
      </c>
      <c r="N48" s="544">
        <f>SUM(N49:N58)</f>
        <v>22760.378999999997</v>
      </c>
      <c r="O48" s="299">
        <f>SUM(O49:O58)</f>
        <v>11182.638999999999</v>
      </c>
      <c r="P48" s="298">
        <f>SUM(P49:P58)</f>
        <v>2621.3220000000001</v>
      </c>
      <c r="Q48" s="299">
        <f>SUM(Q49:Q58)</f>
        <v>184.93300000000002</v>
      </c>
      <c r="R48" s="298">
        <f t="shared" si="10"/>
        <v>36749.272999999994</v>
      </c>
      <c r="S48" s="301">
        <f t="shared" si="11"/>
        <v>8.9777642812506359E-2</v>
      </c>
      <c r="T48" s="300">
        <f>SUM(T49:T58)</f>
        <v>26478.661000000004</v>
      </c>
      <c r="U48" s="299">
        <f>SUM(U49:U58)</f>
        <v>9385.7899999999991</v>
      </c>
      <c r="V48" s="298">
        <f>SUM(V49:V58)</f>
        <v>623.20499999999981</v>
      </c>
      <c r="W48" s="299">
        <f>SUM(W49:W58)</f>
        <v>367.66600000000005</v>
      </c>
      <c r="X48" s="298">
        <f t="shared" si="12"/>
        <v>36855.322</v>
      </c>
      <c r="Y48" s="297">
        <f t="shared" si="13"/>
        <v>-2.8774406041006673E-3</v>
      </c>
    </row>
    <row r="49" spans="1:25" ht="19.350000000000001" customHeight="1" x14ac:dyDescent="0.25">
      <c r="A49" s="310" t="s">
        <v>198</v>
      </c>
      <c r="B49" s="307">
        <v>1186.1299999999999</v>
      </c>
      <c r="C49" s="305">
        <v>0</v>
      </c>
      <c r="D49" s="306">
        <v>0</v>
      </c>
      <c r="E49" s="305">
        <v>0</v>
      </c>
      <c r="F49" s="306">
        <f t="shared" si="8"/>
        <v>1186.1299999999999</v>
      </c>
      <c r="G49" s="308">
        <f t="shared" si="9"/>
        <v>2.6282977255750763E-2</v>
      </c>
      <c r="H49" s="307">
        <v>1471.143</v>
      </c>
      <c r="I49" s="305"/>
      <c r="J49" s="306"/>
      <c r="K49" s="305"/>
      <c r="L49" s="306">
        <f t="shared" si="14"/>
        <v>1471.143</v>
      </c>
      <c r="M49" s="540">
        <f t="shared" si="3"/>
        <v>-0.1937357551237372</v>
      </c>
      <c r="N49" s="546">
        <v>10141.251</v>
      </c>
      <c r="O49" s="305">
        <v>404.798</v>
      </c>
      <c r="P49" s="306"/>
      <c r="Q49" s="305"/>
      <c r="R49" s="306">
        <f t="shared" si="10"/>
        <v>10546.049000000001</v>
      </c>
      <c r="S49" s="308">
        <f t="shared" si="11"/>
        <v>2.5763759196139473E-2</v>
      </c>
      <c r="T49" s="307">
        <v>13223.329000000002</v>
      </c>
      <c r="U49" s="305">
        <v>18.61</v>
      </c>
      <c r="V49" s="306"/>
      <c r="W49" s="305"/>
      <c r="X49" s="289">
        <f t="shared" si="12"/>
        <v>13241.939000000002</v>
      </c>
      <c r="Y49" s="304">
        <f t="shared" si="13"/>
        <v>-0.20358725410228828</v>
      </c>
    </row>
    <row r="50" spans="1:25" ht="19.350000000000001" customHeight="1" x14ac:dyDescent="0.25">
      <c r="A50" s="310" t="s">
        <v>171</v>
      </c>
      <c r="B50" s="307">
        <v>194.76599999999999</v>
      </c>
      <c r="C50" s="305">
        <v>534.69900000000007</v>
      </c>
      <c r="D50" s="306">
        <v>0</v>
      </c>
      <c r="E50" s="305">
        <v>0</v>
      </c>
      <c r="F50" s="306">
        <f t="shared" si="8"/>
        <v>729.46500000000003</v>
      </c>
      <c r="G50" s="308">
        <f t="shared" si="9"/>
        <v>1.6163921327229085E-2</v>
      </c>
      <c r="H50" s="307">
        <v>155.54599999999999</v>
      </c>
      <c r="I50" s="305">
        <v>456.5</v>
      </c>
      <c r="J50" s="306"/>
      <c r="K50" s="305"/>
      <c r="L50" s="306">
        <f t="shared" si="14"/>
        <v>612.04600000000005</v>
      </c>
      <c r="M50" s="540">
        <f t="shared" si="3"/>
        <v>0.19184669126176779</v>
      </c>
      <c r="N50" s="546">
        <v>1631.9110000000001</v>
      </c>
      <c r="O50" s="305">
        <v>4596.1129999999994</v>
      </c>
      <c r="P50" s="306"/>
      <c r="Q50" s="305"/>
      <c r="R50" s="306">
        <f t="shared" si="10"/>
        <v>6228.0239999999994</v>
      </c>
      <c r="S50" s="308">
        <f t="shared" si="11"/>
        <v>1.5214921778172786E-2</v>
      </c>
      <c r="T50" s="307">
        <v>1391.9470000000001</v>
      </c>
      <c r="U50" s="305">
        <v>3719.1480000000001</v>
      </c>
      <c r="V50" s="306"/>
      <c r="W50" s="305"/>
      <c r="X50" s="289">
        <f t="shared" si="12"/>
        <v>5111.0950000000003</v>
      </c>
      <c r="Y50" s="304">
        <f t="shared" si="13"/>
        <v>0.21853027580195605</v>
      </c>
    </row>
    <row r="51" spans="1:25" ht="19.350000000000001" customHeight="1" x14ac:dyDescent="0.25">
      <c r="A51" s="310" t="s">
        <v>195</v>
      </c>
      <c r="B51" s="307">
        <v>679.96400000000006</v>
      </c>
      <c r="C51" s="305">
        <v>0</v>
      </c>
      <c r="D51" s="306">
        <v>0</v>
      </c>
      <c r="E51" s="305">
        <v>0</v>
      </c>
      <c r="F51" s="306">
        <f t="shared" si="8"/>
        <v>679.96400000000006</v>
      </c>
      <c r="G51" s="308">
        <f t="shared" si="9"/>
        <v>1.5067048592253223E-2</v>
      </c>
      <c r="H51" s="307">
        <v>1095.3679999999999</v>
      </c>
      <c r="I51" s="305"/>
      <c r="J51" s="306"/>
      <c r="K51" s="305"/>
      <c r="L51" s="306">
        <f t="shared" si="14"/>
        <v>1095.3679999999999</v>
      </c>
      <c r="M51" s="540">
        <f t="shared" si="3"/>
        <v>-0.3792369322456014</v>
      </c>
      <c r="N51" s="546">
        <v>5356.3159999999998</v>
      </c>
      <c r="O51" s="305"/>
      <c r="P51" s="306"/>
      <c r="Q51" s="305"/>
      <c r="R51" s="306">
        <f t="shared" si="10"/>
        <v>5356.3159999999998</v>
      </c>
      <c r="S51" s="308">
        <f t="shared" si="11"/>
        <v>1.3085358848837986E-2</v>
      </c>
      <c r="T51" s="307">
        <v>6666.5859999999993</v>
      </c>
      <c r="U51" s="305"/>
      <c r="V51" s="306"/>
      <c r="W51" s="305"/>
      <c r="X51" s="289">
        <f t="shared" si="12"/>
        <v>6666.5859999999993</v>
      </c>
      <c r="Y51" s="304">
        <f t="shared" si="13"/>
        <v>-0.19654287816882576</v>
      </c>
    </row>
    <row r="52" spans="1:25" ht="19.350000000000001" customHeight="1" x14ac:dyDescent="0.25">
      <c r="A52" s="310" t="s">
        <v>150</v>
      </c>
      <c r="B52" s="307">
        <v>108.60999999999999</v>
      </c>
      <c r="C52" s="305">
        <v>348.03100000000001</v>
      </c>
      <c r="D52" s="306">
        <v>0</v>
      </c>
      <c r="E52" s="305">
        <v>0</v>
      </c>
      <c r="F52" s="306">
        <f t="shared" si="8"/>
        <v>456.64099999999996</v>
      </c>
      <c r="G52" s="308">
        <f t="shared" si="9"/>
        <v>1.0118524122181619E-2</v>
      </c>
      <c r="H52" s="307">
        <v>150.339</v>
      </c>
      <c r="I52" s="305">
        <v>331.05700000000002</v>
      </c>
      <c r="J52" s="306"/>
      <c r="K52" s="305"/>
      <c r="L52" s="306">
        <f t="shared" si="14"/>
        <v>481.39600000000002</v>
      </c>
      <c r="M52" s="540">
        <f t="shared" si="3"/>
        <v>-5.1423360393522244E-2</v>
      </c>
      <c r="N52" s="546">
        <v>2125.7799999999997</v>
      </c>
      <c r="O52" s="305">
        <v>1569.1899999999998</v>
      </c>
      <c r="P52" s="306">
        <v>0</v>
      </c>
      <c r="Q52" s="305"/>
      <c r="R52" s="306">
        <f t="shared" si="10"/>
        <v>3694.9699999999993</v>
      </c>
      <c r="S52" s="308">
        <f t="shared" si="11"/>
        <v>9.0267281440622408E-3</v>
      </c>
      <c r="T52" s="307">
        <v>1326.4930000000006</v>
      </c>
      <c r="U52" s="305">
        <v>2302.3979999999988</v>
      </c>
      <c r="V52" s="306">
        <v>0</v>
      </c>
      <c r="W52" s="305"/>
      <c r="X52" s="289">
        <f t="shared" si="12"/>
        <v>3628.8909999999996</v>
      </c>
      <c r="Y52" s="304">
        <f t="shared" si="13"/>
        <v>1.8209144336382543E-2</v>
      </c>
    </row>
    <row r="53" spans="1:25" ht="19.350000000000001" customHeight="1" x14ac:dyDescent="0.25">
      <c r="A53" s="310" t="s">
        <v>202</v>
      </c>
      <c r="B53" s="307">
        <v>288.50599999999997</v>
      </c>
      <c r="C53" s="305">
        <v>94.034000000000006</v>
      </c>
      <c r="D53" s="306">
        <v>0</v>
      </c>
      <c r="E53" s="305">
        <v>0</v>
      </c>
      <c r="F53" s="306">
        <f t="shared" si="8"/>
        <v>382.53999999999996</v>
      </c>
      <c r="G53" s="308">
        <f t="shared" si="9"/>
        <v>8.4765498886419672E-3</v>
      </c>
      <c r="H53" s="307">
        <v>235.94</v>
      </c>
      <c r="I53" s="305">
        <v>70.641999999999996</v>
      </c>
      <c r="J53" s="306"/>
      <c r="K53" s="305"/>
      <c r="L53" s="306">
        <f t="shared" si="14"/>
        <v>306.58199999999999</v>
      </c>
      <c r="M53" s="540">
        <f t="shared" si="3"/>
        <v>0.24775753305803994</v>
      </c>
      <c r="N53" s="546">
        <v>2323.3890000000001</v>
      </c>
      <c r="O53" s="305">
        <v>770.00700000000006</v>
      </c>
      <c r="P53" s="306"/>
      <c r="Q53" s="305"/>
      <c r="R53" s="306">
        <f t="shared" si="10"/>
        <v>3093.3960000000002</v>
      </c>
      <c r="S53" s="308">
        <f t="shared" si="11"/>
        <v>7.5570964673406186E-3</v>
      </c>
      <c r="T53" s="307">
        <v>2999.1609999999996</v>
      </c>
      <c r="U53" s="305">
        <v>784.029</v>
      </c>
      <c r="V53" s="306"/>
      <c r="W53" s="305"/>
      <c r="X53" s="289">
        <f t="shared" si="12"/>
        <v>3783.1899999999996</v>
      </c>
      <c r="Y53" s="304">
        <f t="shared" si="13"/>
        <v>-0.18233131299247451</v>
      </c>
    </row>
    <row r="54" spans="1:25" ht="19.350000000000001" customHeight="1" x14ac:dyDescent="0.25">
      <c r="A54" s="310" t="s">
        <v>203</v>
      </c>
      <c r="B54" s="307">
        <v>0</v>
      </c>
      <c r="C54" s="305">
        <v>0</v>
      </c>
      <c r="D54" s="306">
        <v>328.15100000000001</v>
      </c>
      <c r="E54" s="305">
        <v>13.679</v>
      </c>
      <c r="F54" s="306">
        <f>SUM(B54:E54)</f>
        <v>341.83</v>
      </c>
      <c r="G54" s="308">
        <f>F54/$F$9</f>
        <v>7.5744733843114021E-3</v>
      </c>
      <c r="H54" s="307"/>
      <c r="I54" s="305"/>
      <c r="J54" s="306">
        <v>77.021000000000001</v>
      </c>
      <c r="K54" s="305">
        <v>61.411000000000001</v>
      </c>
      <c r="L54" s="306">
        <f>SUM(H54:K54)</f>
        <v>138.43200000000002</v>
      </c>
      <c r="M54" s="540">
        <f>IF(ISERROR(F54/L54-1),"         /0",(F54/L54-1))</f>
        <v>1.4692990060101705</v>
      </c>
      <c r="N54" s="546"/>
      <c r="O54" s="305"/>
      <c r="P54" s="306">
        <v>2491.5320000000002</v>
      </c>
      <c r="Q54" s="305">
        <v>184.85300000000001</v>
      </c>
      <c r="R54" s="306">
        <f>SUM(N54:Q54)</f>
        <v>2676.3850000000002</v>
      </c>
      <c r="S54" s="308">
        <f>R54/$R$9</f>
        <v>6.5383480255174001E-3</v>
      </c>
      <c r="T54" s="307"/>
      <c r="U54" s="305"/>
      <c r="V54" s="306">
        <v>622.92999999999984</v>
      </c>
      <c r="W54" s="305">
        <v>367.56600000000003</v>
      </c>
      <c r="X54" s="289">
        <f>SUM(T54:W54)</f>
        <v>990.49599999999987</v>
      </c>
      <c r="Y54" s="304">
        <f>IF(ISERROR(R54/X54-1),"         /0",IF(R54/X54&gt;5,"  *  ",(R54/X54-1)))</f>
        <v>1.7020654298452498</v>
      </c>
    </row>
    <row r="55" spans="1:25" ht="19.350000000000001" customHeight="1" x14ac:dyDescent="0.25">
      <c r="A55" s="310" t="s">
        <v>179</v>
      </c>
      <c r="B55" s="307">
        <v>3.75</v>
      </c>
      <c r="C55" s="305">
        <v>258.34699999999998</v>
      </c>
      <c r="D55" s="306">
        <v>0</v>
      </c>
      <c r="E55" s="305">
        <v>0</v>
      </c>
      <c r="F55" s="306">
        <f t="shared" si="8"/>
        <v>262.09699999999998</v>
      </c>
      <c r="G55" s="308">
        <f t="shared" si="9"/>
        <v>5.8077019296371461E-3</v>
      </c>
      <c r="H55" s="307">
        <v>0.191</v>
      </c>
      <c r="I55" s="305">
        <v>298.15100000000001</v>
      </c>
      <c r="J55" s="306"/>
      <c r="K55" s="305"/>
      <c r="L55" s="306">
        <f t="shared" si="14"/>
        <v>298.34199999999998</v>
      </c>
      <c r="M55" s="540">
        <f t="shared" si="3"/>
        <v>-0.12148809084875745</v>
      </c>
      <c r="N55" s="546">
        <v>112.14500000000001</v>
      </c>
      <c r="O55" s="305">
        <v>2228.6529999999998</v>
      </c>
      <c r="P55" s="306"/>
      <c r="Q55" s="305"/>
      <c r="R55" s="306">
        <f t="shared" si="10"/>
        <v>2340.7979999999998</v>
      </c>
      <c r="S55" s="308">
        <f t="shared" si="11"/>
        <v>5.7185165741980605E-3</v>
      </c>
      <c r="T55" s="307">
        <v>153.673</v>
      </c>
      <c r="U55" s="305">
        <v>2533.8049999999998</v>
      </c>
      <c r="V55" s="306"/>
      <c r="W55" s="305"/>
      <c r="X55" s="289">
        <f t="shared" si="12"/>
        <v>2687.4780000000001</v>
      </c>
      <c r="Y55" s="304">
        <f t="shared" si="13"/>
        <v>-0.1289982652881253</v>
      </c>
    </row>
    <row r="56" spans="1:25" ht="19.350000000000001" customHeight="1" x14ac:dyDescent="0.25">
      <c r="A56" s="310" t="s">
        <v>181</v>
      </c>
      <c r="B56" s="307">
        <v>37.793999999999997</v>
      </c>
      <c r="C56" s="305">
        <v>173.696</v>
      </c>
      <c r="D56" s="306">
        <v>0</v>
      </c>
      <c r="E56" s="305">
        <v>0</v>
      </c>
      <c r="F56" s="306">
        <f t="shared" si="8"/>
        <v>211.49</v>
      </c>
      <c r="G56" s="308">
        <f t="shared" si="9"/>
        <v>4.686321785823417E-3</v>
      </c>
      <c r="H56" s="307"/>
      <c r="I56" s="305"/>
      <c r="J56" s="306"/>
      <c r="K56" s="305"/>
      <c r="L56" s="306">
        <f t="shared" si="14"/>
        <v>0</v>
      </c>
      <c r="M56" s="540" t="str">
        <f t="shared" si="3"/>
        <v xml:space="preserve">         /0</v>
      </c>
      <c r="N56" s="546">
        <v>469.065</v>
      </c>
      <c r="O56" s="305">
        <v>1613.8779999999999</v>
      </c>
      <c r="P56" s="306"/>
      <c r="Q56" s="305"/>
      <c r="R56" s="306">
        <f t="shared" si="10"/>
        <v>2082.9429999999998</v>
      </c>
      <c r="S56" s="308">
        <f t="shared" si="11"/>
        <v>5.08858264088137E-3</v>
      </c>
      <c r="T56" s="307"/>
      <c r="U56" s="305"/>
      <c r="V56" s="306"/>
      <c r="W56" s="305"/>
      <c r="X56" s="289">
        <f t="shared" si="12"/>
        <v>0</v>
      </c>
      <c r="Y56" s="304" t="str">
        <f t="shared" si="13"/>
        <v xml:space="preserve">         /0</v>
      </c>
    </row>
    <row r="57" spans="1:25" ht="19.350000000000001" customHeight="1" x14ac:dyDescent="0.25">
      <c r="A57" s="310" t="s">
        <v>194</v>
      </c>
      <c r="B57" s="307">
        <v>0</v>
      </c>
      <c r="C57" s="305">
        <v>0</v>
      </c>
      <c r="D57" s="306">
        <v>129.69999999999999</v>
      </c>
      <c r="E57" s="305">
        <v>0</v>
      </c>
      <c r="F57" s="306">
        <f t="shared" si="8"/>
        <v>129.69999999999999</v>
      </c>
      <c r="G57" s="308">
        <f t="shared" si="9"/>
        <v>2.873970096086326E-3</v>
      </c>
      <c r="H57" s="307"/>
      <c r="I57" s="305"/>
      <c r="J57" s="306"/>
      <c r="K57" s="305"/>
      <c r="L57" s="306">
        <f t="shared" si="14"/>
        <v>0</v>
      </c>
      <c r="M57" s="540" t="str">
        <f t="shared" si="3"/>
        <v xml:space="preserve">         /0</v>
      </c>
      <c r="N57" s="546"/>
      <c r="O57" s="305"/>
      <c r="P57" s="306">
        <v>129.69999999999999</v>
      </c>
      <c r="Q57" s="305"/>
      <c r="R57" s="306">
        <f t="shared" si="10"/>
        <v>129.69999999999999</v>
      </c>
      <c r="S57" s="308">
        <f t="shared" si="11"/>
        <v>3.1685416668738117E-4</v>
      </c>
      <c r="T57" s="307"/>
      <c r="U57" s="305"/>
      <c r="V57" s="306"/>
      <c r="W57" s="305"/>
      <c r="X57" s="289">
        <f t="shared" si="12"/>
        <v>0</v>
      </c>
      <c r="Y57" s="304" t="str">
        <f t="shared" si="13"/>
        <v xml:space="preserve">         /0</v>
      </c>
    </row>
    <row r="58" spans="1:25" ht="19.350000000000001" customHeight="1" thickBot="1" x14ac:dyDescent="0.3">
      <c r="A58" s="310" t="s">
        <v>163</v>
      </c>
      <c r="B58" s="307">
        <v>84.810999999999993</v>
      </c>
      <c r="C58" s="305">
        <v>0</v>
      </c>
      <c r="D58" s="306">
        <v>0</v>
      </c>
      <c r="E58" s="305">
        <v>0</v>
      </c>
      <c r="F58" s="306">
        <f t="shared" si="8"/>
        <v>84.810999999999993</v>
      </c>
      <c r="G58" s="308">
        <f t="shared" si="9"/>
        <v>1.8792928127924241E-3</v>
      </c>
      <c r="H58" s="307">
        <v>103.11199999999999</v>
      </c>
      <c r="I58" s="305">
        <v>0</v>
      </c>
      <c r="J58" s="306"/>
      <c r="K58" s="305"/>
      <c r="L58" s="306">
        <f t="shared" si="14"/>
        <v>103.11199999999999</v>
      </c>
      <c r="M58" s="540" t="s">
        <v>51</v>
      </c>
      <c r="N58" s="546">
        <v>600.52199999999982</v>
      </c>
      <c r="O58" s="305">
        <v>0</v>
      </c>
      <c r="P58" s="306">
        <v>0.09</v>
      </c>
      <c r="Q58" s="305">
        <v>0.08</v>
      </c>
      <c r="R58" s="306">
        <f t="shared" si="10"/>
        <v>600.69199999999989</v>
      </c>
      <c r="S58" s="308">
        <f t="shared" si="11"/>
        <v>1.4674769706690544E-3</v>
      </c>
      <c r="T58" s="307">
        <v>717.47200000000009</v>
      </c>
      <c r="U58" s="305">
        <v>27.8</v>
      </c>
      <c r="V58" s="306">
        <v>0.27500000000000002</v>
      </c>
      <c r="W58" s="305">
        <v>0.1</v>
      </c>
      <c r="X58" s="289">
        <f t="shared" si="12"/>
        <v>745.64700000000005</v>
      </c>
      <c r="Y58" s="304">
        <f t="shared" si="13"/>
        <v>-0.19440164045453168</v>
      </c>
    </row>
    <row r="59" spans="1:25" s="296" customFormat="1" ht="19.350000000000001" customHeight="1" x14ac:dyDescent="0.25">
      <c r="A59" s="303" t="s">
        <v>61</v>
      </c>
      <c r="B59" s="300">
        <f>SUM(B60:B70)</f>
        <v>2888.7019999999998</v>
      </c>
      <c r="C59" s="299">
        <f>SUM(C60:C70)</f>
        <v>2160.61</v>
      </c>
      <c r="D59" s="298">
        <f>SUM(D60:D70)</f>
        <v>2.87</v>
      </c>
      <c r="E59" s="299">
        <f>SUM(E60:E70)</f>
        <v>0.43</v>
      </c>
      <c r="F59" s="298">
        <f t="shared" si="8"/>
        <v>5052.6120000000001</v>
      </c>
      <c r="G59" s="301">
        <f t="shared" si="9"/>
        <v>0.11195879564477199</v>
      </c>
      <c r="H59" s="300">
        <f>SUM(H60:H70)</f>
        <v>2518.1289999999999</v>
      </c>
      <c r="I59" s="299">
        <f>SUM(I60:I70)</f>
        <v>2654.5340000000006</v>
      </c>
      <c r="J59" s="298">
        <f>SUM(J60:J70)</f>
        <v>0.66299999999999992</v>
      </c>
      <c r="K59" s="299">
        <f>SUM(K60:K70)</f>
        <v>0.72599999999999998</v>
      </c>
      <c r="L59" s="298">
        <f t="shared" si="14"/>
        <v>5174.0519999999997</v>
      </c>
      <c r="M59" s="538">
        <f t="shared" ref="M59:M76" si="15">IF(ISERROR(F59/L59-1),"         /0",(F59/L59-1))</f>
        <v>-2.3470966275561111E-2</v>
      </c>
      <c r="N59" s="544">
        <f>SUM(N60:N70)</f>
        <v>24044.136999999995</v>
      </c>
      <c r="O59" s="299">
        <f>SUM(O60:O70)</f>
        <v>19314.739999999998</v>
      </c>
      <c r="P59" s="298">
        <f>SUM(P60:P70)</f>
        <v>619.61300000000017</v>
      </c>
      <c r="Q59" s="299">
        <f>SUM(Q60:Q70)</f>
        <v>470.71500000000003</v>
      </c>
      <c r="R59" s="298">
        <f t="shared" si="10"/>
        <v>44449.204999999987</v>
      </c>
      <c r="S59" s="301">
        <f t="shared" si="11"/>
        <v>0.10858840254581012</v>
      </c>
      <c r="T59" s="300">
        <f>SUM(T60:T70)</f>
        <v>22071.275999999998</v>
      </c>
      <c r="U59" s="299">
        <f>SUM(U60:U70)</f>
        <v>17995.246999999999</v>
      </c>
      <c r="V59" s="298">
        <f>SUM(V60:V70)</f>
        <v>4.7290000000000001</v>
      </c>
      <c r="W59" s="299">
        <f>SUM(W60:W70)</f>
        <v>88.51600000000002</v>
      </c>
      <c r="X59" s="298">
        <f t="shared" si="12"/>
        <v>40159.768000000004</v>
      </c>
      <c r="Y59" s="297">
        <f t="shared" si="13"/>
        <v>0.1068093072649221</v>
      </c>
    </row>
    <row r="60" spans="1:25" s="280" customFormat="1" ht="19.350000000000001" customHeight="1" x14ac:dyDescent="0.25">
      <c r="A60" s="295" t="s">
        <v>165</v>
      </c>
      <c r="B60" s="293">
        <v>493.22700000000003</v>
      </c>
      <c r="C60" s="290">
        <v>595.29499999999996</v>
      </c>
      <c r="D60" s="289">
        <v>0</v>
      </c>
      <c r="E60" s="290">
        <v>0</v>
      </c>
      <c r="F60" s="289">
        <f t="shared" si="8"/>
        <v>1088.5219999999999</v>
      </c>
      <c r="G60" s="292">
        <f t="shared" si="9"/>
        <v>2.4120120870717656E-2</v>
      </c>
      <c r="H60" s="293">
        <v>845.87900000000002</v>
      </c>
      <c r="I60" s="290">
        <v>1043.4100000000001</v>
      </c>
      <c r="J60" s="289"/>
      <c r="K60" s="290"/>
      <c r="L60" s="289">
        <f t="shared" si="14"/>
        <v>1889.2890000000002</v>
      </c>
      <c r="M60" s="539">
        <f t="shared" si="15"/>
        <v>-0.42384569009823281</v>
      </c>
      <c r="N60" s="545">
        <v>6575.9939999999988</v>
      </c>
      <c r="O60" s="290">
        <v>6525.4179999999997</v>
      </c>
      <c r="P60" s="289"/>
      <c r="Q60" s="290"/>
      <c r="R60" s="289"/>
      <c r="S60" s="292">
        <f t="shared" si="11"/>
        <v>0</v>
      </c>
      <c r="T60" s="291">
        <v>7565.1129999999994</v>
      </c>
      <c r="U60" s="290">
        <v>7378.51</v>
      </c>
      <c r="V60" s="289"/>
      <c r="W60" s="290"/>
      <c r="X60" s="289">
        <f t="shared" si="12"/>
        <v>14943.623</v>
      </c>
      <c r="Y60" s="288">
        <f t="shared" si="13"/>
        <v>-1</v>
      </c>
    </row>
    <row r="61" spans="1:25" s="280" customFormat="1" ht="19.350000000000001" customHeight="1" x14ac:dyDescent="0.25">
      <c r="A61" s="295" t="s">
        <v>169</v>
      </c>
      <c r="B61" s="293">
        <v>525.25900000000001</v>
      </c>
      <c r="C61" s="290">
        <v>468.87199999999996</v>
      </c>
      <c r="D61" s="289">
        <v>0</v>
      </c>
      <c r="E61" s="290">
        <v>0</v>
      </c>
      <c r="F61" s="289">
        <f t="shared" si="8"/>
        <v>994.13099999999997</v>
      </c>
      <c r="G61" s="292">
        <f t="shared" si="9"/>
        <v>2.2028548693850392E-2</v>
      </c>
      <c r="H61" s="293">
        <v>499.74599999999998</v>
      </c>
      <c r="I61" s="290">
        <v>538.40800000000002</v>
      </c>
      <c r="J61" s="289"/>
      <c r="K61" s="290"/>
      <c r="L61" s="289">
        <f t="shared" si="14"/>
        <v>1038.154</v>
      </c>
      <c r="M61" s="539">
        <f t="shared" si="15"/>
        <v>-4.240507670345639E-2</v>
      </c>
      <c r="N61" s="545">
        <v>3633.7160000000003</v>
      </c>
      <c r="O61" s="290">
        <v>3795.4479999999999</v>
      </c>
      <c r="P61" s="289"/>
      <c r="Q61" s="290"/>
      <c r="R61" s="289"/>
      <c r="S61" s="292">
        <f t="shared" si="11"/>
        <v>0</v>
      </c>
      <c r="T61" s="291">
        <v>3340.2240000000002</v>
      </c>
      <c r="U61" s="290">
        <v>3709.5979999999995</v>
      </c>
      <c r="V61" s="289"/>
      <c r="W61" s="290"/>
      <c r="X61" s="289">
        <f t="shared" si="12"/>
        <v>7049.8220000000001</v>
      </c>
      <c r="Y61" s="288">
        <f t="shared" si="13"/>
        <v>-1</v>
      </c>
    </row>
    <row r="62" spans="1:25" s="280" customFormat="1" ht="19.350000000000001" customHeight="1" x14ac:dyDescent="0.25">
      <c r="A62" s="295" t="s">
        <v>200</v>
      </c>
      <c r="B62" s="293">
        <v>690.98799999999994</v>
      </c>
      <c r="C62" s="290">
        <v>161.82900000000001</v>
      </c>
      <c r="D62" s="289">
        <v>0</v>
      </c>
      <c r="E62" s="290">
        <v>0</v>
      </c>
      <c r="F62" s="289">
        <f>SUM(B62:E62)</f>
        <v>852.81700000000001</v>
      </c>
      <c r="G62" s="292">
        <f>F62/$F$9</f>
        <v>1.889722864636895E-2</v>
      </c>
      <c r="H62" s="293">
        <v>269.56599999999997</v>
      </c>
      <c r="I62" s="290">
        <v>240.738</v>
      </c>
      <c r="J62" s="289"/>
      <c r="K62" s="290"/>
      <c r="L62" s="289">
        <f>SUM(H62:K62)</f>
        <v>510.30399999999997</v>
      </c>
      <c r="M62" s="539">
        <f>IF(ISERROR(F62/L62-1),"         /0",(F62/L62-1))</f>
        <v>0.67119403336050687</v>
      </c>
      <c r="N62" s="545">
        <v>5148.7850000000008</v>
      </c>
      <c r="O62" s="290">
        <v>1981.1659999999999</v>
      </c>
      <c r="P62" s="289"/>
      <c r="Q62" s="290"/>
      <c r="R62" s="289"/>
      <c r="S62" s="292">
        <f>R62/$R$9</f>
        <v>0</v>
      </c>
      <c r="T62" s="291">
        <v>2426.9119999999998</v>
      </c>
      <c r="U62" s="290">
        <v>1669.9109999999998</v>
      </c>
      <c r="V62" s="289"/>
      <c r="W62" s="290"/>
      <c r="X62" s="289">
        <f>SUM(T62:W62)</f>
        <v>4096.8229999999994</v>
      </c>
      <c r="Y62" s="288">
        <f>IF(ISERROR(R62/X62-1),"         /0",IF(R62/X62&gt;5,"  *  ",(R62/X62-1)))</f>
        <v>-1</v>
      </c>
    </row>
    <row r="63" spans="1:25" s="280" customFormat="1" ht="19.350000000000001" customHeight="1" x14ac:dyDescent="0.25">
      <c r="A63" s="295" t="s">
        <v>204</v>
      </c>
      <c r="B63" s="293">
        <v>444.69299999999998</v>
      </c>
      <c r="C63" s="290">
        <v>267.67</v>
      </c>
      <c r="D63" s="289">
        <v>0</v>
      </c>
      <c r="E63" s="290">
        <v>0</v>
      </c>
      <c r="F63" s="289">
        <f t="shared" si="8"/>
        <v>712.36300000000006</v>
      </c>
      <c r="G63" s="292">
        <f t="shared" si="9"/>
        <v>1.5784964992739736E-2</v>
      </c>
      <c r="H63" s="293"/>
      <c r="I63" s="290"/>
      <c r="J63" s="289"/>
      <c r="K63" s="290"/>
      <c r="L63" s="289">
        <f t="shared" si="14"/>
        <v>0</v>
      </c>
      <c r="M63" s="539" t="str">
        <f t="shared" si="15"/>
        <v xml:space="preserve">         /0</v>
      </c>
      <c r="N63" s="545">
        <v>847.63200000000006</v>
      </c>
      <c r="O63" s="290">
        <v>507.58300000000003</v>
      </c>
      <c r="P63" s="289"/>
      <c r="Q63" s="290"/>
      <c r="R63" s="289"/>
      <c r="S63" s="292">
        <f t="shared" si="11"/>
        <v>0</v>
      </c>
      <c r="T63" s="291">
        <v>0</v>
      </c>
      <c r="U63" s="290">
        <v>0</v>
      </c>
      <c r="V63" s="289"/>
      <c r="W63" s="290"/>
      <c r="X63" s="289">
        <f t="shared" si="12"/>
        <v>0</v>
      </c>
      <c r="Y63" s="288" t="str">
        <f t="shared" si="13"/>
        <v xml:space="preserve">         /0</v>
      </c>
    </row>
    <row r="64" spans="1:25" s="280" customFormat="1" ht="19.350000000000001" customHeight="1" x14ac:dyDescent="0.25">
      <c r="A64" s="295" t="s">
        <v>152</v>
      </c>
      <c r="B64" s="293">
        <v>275.65099999999995</v>
      </c>
      <c r="C64" s="290">
        <v>140.80799999999999</v>
      </c>
      <c r="D64" s="289">
        <v>0</v>
      </c>
      <c r="E64" s="290">
        <v>0</v>
      </c>
      <c r="F64" s="289">
        <f t="shared" si="8"/>
        <v>416.45899999999995</v>
      </c>
      <c r="G64" s="292">
        <f t="shared" si="9"/>
        <v>9.2281473573324231E-3</v>
      </c>
      <c r="H64" s="293">
        <v>236.63000000000002</v>
      </c>
      <c r="I64" s="290">
        <v>103.93899999999999</v>
      </c>
      <c r="J64" s="289"/>
      <c r="K64" s="290"/>
      <c r="L64" s="289">
        <f t="shared" si="14"/>
        <v>340.56900000000002</v>
      </c>
      <c r="M64" s="539">
        <f t="shared" si="15"/>
        <v>0.22283296483238324</v>
      </c>
      <c r="N64" s="545">
        <v>2598.9989999999993</v>
      </c>
      <c r="O64" s="290">
        <v>1057.2029999999997</v>
      </c>
      <c r="P64" s="289">
        <v>1.4789999999999999</v>
      </c>
      <c r="Q64" s="290">
        <v>1.208</v>
      </c>
      <c r="R64" s="289"/>
      <c r="S64" s="292">
        <f t="shared" si="11"/>
        <v>0</v>
      </c>
      <c r="T64" s="291">
        <v>1730.2739999999997</v>
      </c>
      <c r="U64" s="290">
        <v>666.08600000000001</v>
      </c>
      <c r="V64" s="289">
        <v>0.25</v>
      </c>
      <c r="W64" s="290">
        <v>1.8149999999999999</v>
      </c>
      <c r="X64" s="289">
        <f t="shared" si="12"/>
        <v>2398.4249999999997</v>
      </c>
      <c r="Y64" s="288">
        <f t="shared" si="13"/>
        <v>-1</v>
      </c>
    </row>
    <row r="65" spans="1:25" s="280" customFormat="1" ht="19.350000000000001" customHeight="1" x14ac:dyDescent="0.25">
      <c r="A65" s="295" t="s">
        <v>164</v>
      </c>
      <c r="B65" s="293">
        <v>125.863</v>
      </c>
      <c r="C65" s="290">
        <v>128.846</v>
      </c>
      <c r="D65" s="289">
        <v>0</v>
      </c>
      <c r="E65" s="290">
        <v>0</v>
      </c>
      <c r="F65" s="289">
        <f t="shared" si="8"/>
        <v>254.709</v>
      </c>
      <c r="G65" s="292">
        <f t="shared" si="9"/>
        <v>5.6439942112879882E-3</v>
      </c>
      <c r="H65" s="293">
        <v>195.006</v>
      </c>
      <c r="I65" s="290">
        <v>283.048</v>
      </c>
      <c r="J65" s="289"/>
      <c r="K65" s="290"/>
      <c r="L65" s="289">
        <f t="shared" si="14"/>
        <v>478.05399999999997</v>
      </c>
      <c r="M65" s="539">
        <f t="shared" si="15"/>
        <v>-0.46719617449074791</v>
      </c>
      <c r="N65" s="545">
        <v>1610.2190000000001</v>
      </c>
      <c r="O65" s="290">
        <v>1546.875</v>
      </c>
      <c r="P65" s="289"/>
      <c r="Q65" s="290"/>
      <c r="R65" s="289"/>
      <c r="S65" s="292">
        <f t="shared" si="11"/>
        <v>0</v>
      </c>
      <c r="T65" s="291">
        <v>2209.2659999999996</v>
      </c>
      <c r="U65" s="290">
        <v>2096.4450000000002</v>
      </c>
      <c r="V65" s="289"/>
      <c r="W65" s="290"/>
      <c r="X65" s="289">
        <f t="shared" si="12"/>
        <v>4305.7109999999993</v>
      </c>
      <c r="Y65" s="288">
        <f t="shared" si="13"/>
        <v>-1</v>
      </c>
    </row>
    <row r="66" spans="1:25" s="280" customFormat="1" ht="19.350000000000001" customHeight="1" x14ac:dyDescent="0.25">
      <c r="A66" s="295" t="s">
        <v>166</v>
      </c>
      <c r="B66" s="293">
        <v>109.113</v>
      </c>
      <c r="C66" s="290">
        <v>131.32599999999999</v>
      </c>
      <c r="D66" s="289">
        <v>0</v>
      </c>
      <c r="E66" s="290">
        <v>0</v>
      </c>
      <c r="F66" s="289">
        <f t="shared" si="8"/>
        <v>240.43899999999999</v>
      </c>
      <c r="G66" s="292">
        <f t="shared" si="9"/>
        <v>5.327791024925985E-3</v>
      </c>
      <c r="H66" s="293"/>
      <c r="I66" s="290"/>
      <c r="J66" s="289"/>
      <c r="K66" s="290"/>
      <c r="L66" s="289">
        <f t="shared" si="14"/>
        <v>0</v>
      </c>
      <c r="M66" s="539" t="str">
        <f t="shared" si="15"/>
        <v xml:space="preserve">         /0</v>
      </c>
      <c r="N66" s="545">
        <v>718.62</v>
      </c>
      <c r="O66" s="290">
        <v>1088.0340000000001</v>
      </c>
      <c r="P66" s="289"/>
      <c r="Q66" s="290"/>
      <c r="R66" s="289"/>
      <c r="S66" s="292">
        <f t="shared" si="11"/>
        <v>0</v>
      </c>
      <c r="T66" s="291"/>
      <c r="U66" s="290"/>
      <c r="V66" s="289"/>
      <c r="W66" s="290"/>
      <c r="X66" s="289">
        <f t="shared" si="12"/>
        <v>0</v>
      </c>
      <c r="Y66" s="288" t="str">
        <f t="shared" si="13"/>
        <v xml:space="preserve">         /0</v>
      </c>
    </row>
    <row r="67" spans="1:25" s="280" customFormat="1" ht="19.350000000000001" customHeight="1" x14ac:dyDescent="0.25">
      <c r="A67" s="295" t="s">
        <v>150</v>
      </c>
      <c r="B67" s="293">
        <v>115.624</v>
      </c>
      <c r="C67" s="290">
        <v>70.067999999999998</v>
      </c>
      <c r="D67" s="289">
        <v>0</v>
      </c>
      <c r="E67" s="290">
        <v>0</v>
      </c>
      <c r="F67" s="289">
        <f t="shared" si="8"/>
        <v>185.69200000000001</v>
      </c>
      <c r="G67" s="292">
        <f t="shared" si="9"/>
        <v>4.1146742874515196E-3</v>
      </c>
      <c r="H67" s="293">
        <v>220.36100000000002</v>
      </c>
      <c r="I67" s="290">
        <v>122.03500000000001</v>
      </c>
      <c r="J67" s="289">
        <v>4.0000000000000001E-3</v>
      </c>
      <c r="K67" s="290">
        <v>0</v>
      </c>
      <c r="L67" s="289">
        <f t="shared" si="14"/>
        <v>342.40000000000003</v>
      </c>
      <c r="M67" s="539">
        <f t="shared" si="15"/>
        <v>-0.45767523364485985</v>
      </c>
      <c r="N67" s="545">
        <v>1511.2080000000005</v>
      </c>
      <c r="O67" s="290">
        <v>651.81199999999978</v>
      </c>
      <c r="P67" s="289">
        <v>1.8939999999999999</v>
      </c>
      <c r="Q67" s="290">
        <v>0.20200000000000001</v>
      </c>
      <c r="R67" s="289"/>
      <c r="S67" s="292">
        <f t="shared" si="11"/>
        <v>0</v>
      </c>
      <c r="T67" s="291">
        <v>1172.951</v>
      </c>
      <c r="U67" s="290">
        <v>702.31299999999999</v>
      </c>
      <c r="V67" s="289">
        <v>1.4210000000000003</v>
      </c>
      <c r="W67" s="290">
        <v>0.59599999999999997</v>
      </c>
      <c r="X67" s="289">
        <f t="shared" si="12"/>
        <v>1877.2810000000002</v>
      </c>
      <c r="Y67" s="288">
        <f t="shared" si="13"/>
        <v>-1</v>
      </c>
    </row>
    <row r="68" spans="1:25" s="280" customFormat="1" ht="19.350000000000001" customHeight="1" x14ac:dyDescent="0.25">
      <c r="A68" s="295" t="s">
        <v>198</v>
      </c>
      <c r="B68" s="293">
        <v>0</v>
      </c>
      <c r="C68" s="290">
        <v>124.661</v>
      </c>
      <c r="D68" s="289">
        <v>0</v>
      </c>
      <c r="E68" s="290">
        <v>0</v>
      </c>
      <c r="F68" s="289">
        <f>SUM(B68:E68)</f>
        <v>124.661</v>
      </c>
      <c r="G68" s="292">
        <f>F68/$F$9</f>
        <v>2.7623129232707596E-3</v>
      </c>
      <c r="H68" s="293"/>
      <c r="I68" s="290">
        <v>135.125</v>
      </c>
      <c r="J68" s="289"/>
      <c r="K68" s="290"/>
      <c r="L68" s="289">
        <f>SUM(H68:K68)</f>
        <v>135.125</v>
      </c>
      <c r="M68" s="539">
        <f>IF(ISERROR(F68/L68-1),"         /0",(F68/L68-1))</f>
        <v>-7.7439407955596673E-2</v>
      </c>
      <c r="N68" s="545"/>
      <c r="O68" s="290">
        <v>1497.662</v>
      </c>
      <c r="P68" s="289"/>
      <c r="Q68" s="290"/>
      <c r="R68" s="289"/>
      <c r="S68" s="292">
        <f>R68/$R$9</f>
        <v>0</v>
      </c>
      <c r="T68" s="291">
        <v>19.875</v>
      </c>
      <c r="U68" s="290">
        <v>974.22100000000012</v>
      </c>
      <c r="V68" s="289"/>
      <c r="W68" s="290"/>
      <c r="X68" s="289">
        <f>SUM(T68:W68)</f>
        <v>994.09600000000012</v>
      </c>
      <c r="Y68" s="288">
        <f>IF(ISERROR(R68/X68-1),"         /0",IF(R68/X68&gt;5,"  *  ",(R68/X68-1)))</f>
        <v>-1</v>
      </c>
    </row>
    <row r="69" spans="1:25" s="280" customFormat="1" ht="19.350000000000001" customHeight="1" x14ac:dyDescent="0.25">
      <c r="A69" s="295" t="s">
        <v>176</v>
      </c>
      <c r="B69" s="293">
        <v>49.278999999999996</v>
      </c>
      <c r="C69" s="290">
        <v>51.317999999999998</v>
      </c>
      <c r="D69" s="289">
        <v>0</v>
      </c>
      <c r="E69" s="290">
        <v>0</v>
      </c>
      <c r="F69" s="289">
        <f t="shared" si="8"/>
        <v>100.59699999999999</v>
      </c>
      <c r="G69" s="292">
        <f t="shared" si="9"/>
        <v>2.2290884329683588E-3</v>
      </c>
      <c r="H69" s="293">
        <v>151.16500000000002</v>
      </c>
      <c r="I69" s="290">
        <v>106.80800000000001</v>
      </c>
      <c r="J69" s="289"/>
      <c r="K69" s="290"/>
      <c r="L69" s="289">
        <f t="shared" si="14"/>
        <v>257.97300000000001</v>
      </c>
      <c r="M69" s="539">
        <f t="shared" si="15"/>
        <v>-0.61004833839200234</v>
      </c>
      <c r="N69" s="545">
        <v>690.27499999999975</v>
      </c>
      <c r="O69" s="290">
        <v>452.95500000000004</v>
      </c>
      <c r="P69" s="289"/>
      <c r="Q69" s="290"/>
      <c r="R69" s="289"/>
      <c r="S69" s="292">
        <f t="shared" si="11"/>
        <v>0</v>
      </c>
      <c r="T69" s="291">
        <v>1072.5680000000002</v>
      </c>
      <c r="U69" s="290">
        <v>542.44799999999975</v>
      </c>
      <c r="V69" s="289"/>
      <c r="W69" s="290"/>
      <c r="X69" s="289">
        <f t="shared" si="12"/>
        <v>1615.0160000000001</v>
      </c>
      <c r="Y69" s="288">
        <f t="shared" si="13"/>
        <v>-1</v>
      </c>
    </row>
    <row r="70" spans="1:25" s="280" customFormat="1" ht="19.350000000000001" customHeight="1" thickBot="1" x14ac:dyDescent="0.3">
      <c r="A70" s="295" t="s">
        <v>163</v>
      </c>
      <c r="B70" s="293">
        <v>59.005000000000003</v>
      </c>
      <c r="C70" s="290">
        <v>19.917000000000002</v>
      </c>
      <c r="D70" s="289">
        <v>2.87</v>
      </c>
      <c r="E70" s="290">
        <v>0.43</v>
      </c>
      <c r="F70" s="289">
        <f t="shared" si="8"/>
        <v>82.222000000000008</v>
      </c>
      <c r="G70" s="292">
        <f t="shared" si="9"/>
        <v>1.8219242038582109E-3</v>
      </c>
      <c r="H70" s="293">
        <v>99.77600000000001</v>
      </c>
      <c r="I70" s="290">
        <v>81.022999999999996</v>
      </c>
      <c r="J70" s="289">
        <v>0.65899999999999992</v>
      </c>
      <c r="K70" s="290">
        <v>0.72599999999999998</v>
      </c>
      <c r="L70" s="289">
        <f t="shared" si="14"/>
        <v>182.184</v>
      </c>
      <c r="M70" s="539">
        <f t="shared" si="15"/>
        <v>-0.54868704167215565</v>
      </c>
      <c r="N70" s="545">
        <v>708.68899999999985</v>
      </c>
      <c r="O70" s="290">
        <v>210.584</v>
      </c>
      <c r="P70" s="289">
        <v>616.24000000000012</v>
      </c>
      <c r="Q70" s="290">
        <v>469.30500000000001</v>
      </c>
      <c r="R70" s="289"/>
      <c r="S70" s="292">
        <f t="shared" si="11"/>
        <v>0</v>
      </c>
      <c r="T70" s="291">
        <v>2534.0929999999998</v>
      </c>
      <c r="U70" s="290">
        <v>255.715</v>
      </c>
      <c r="V70" s="289">
        <v>3.0579999999999998</v>
      </c>
      <c r="W70" s="290">
        <v>86.105000000000018</v>
      </c>
      <c r="X70" s="289">
        <f t="shared" si="12"/>
        <v>2878.971</v>
      </c>
      <c r="Y70" s="288">
        <f t="shared" si="13"/>
        <v>-1</v>
      </c>
    </row>
    <row r="71" spans="1:25" s="296" customFormat="1" ht="19.350000000000001" customHeight="1" x14ac:dyDescent="0.25">
      <c r="A71" s="303" t="s">
        <v>60</v>
      </c>
      <c r="B71" s="300">
        <f>SUM(B72:B75)</f>
        <v>439.28100000000001</v>
      </c>
      <c r="C71" s="299">
        <f>SUM(C72:C75)</f>
        <v>234.786</v>
      </c>
      <c r="D71" s="298">
        <f>SUM(D72:D75)</f>
        <v>0</v>
      </c>
      <c r="E71" s="299">
        <f>SUM(E72:E75)</f>
        <v>0</v>
      </c>
      <c r="F71" s="298">
        <f t="shared" si="8"/>
        <v>674.06700000000001</v>
      </c>
      <c r="G71" s="301">
        <f t="shared" si="9"/>
        <v>1.493637934278043E-2</v>
      </c>
      <c r="H71" s="300">
        <f>SUM(H72:H75)</f>
        <v>679.77199999999993</v>
      </c>
      <c r="I71" s="299">
        <f>SUM(I72:I75)</f>
        <v>456.39400000000001</v>
      </c>
      <c r="J71" s="298">
        <f>SUM(J72:J75)</f>
        <v>38.161999999999999</v>
      </c>
      <c r="K71" s="299">
        <f>SUM(K72:K75)</f>
        <v>3.0960000000000001</v>
      </c>
      <c r="L71" s="298">
        <f t="shared" si="14"/>
        <v>1177.424</v>
      </c>
      <c r="M71" s="538">
        <f t="shared" si="15"/>
        <v>-0.42750699832855454</v>
      </c>
      <c r="N71" s="544">
        <f>SUM(N72:N75)</f>
        <v>5033.4630000000006</v>
      </c>
      <c r="O71" s="299">
        <f>SUM(O72:O75)</f>
        <v>1492.1120000000001</v>
      </c>
      <c r="P71" s="298">
        <f>SUM(P72:P75)</f>
        <v>290.63499999999999</v>
      </c>
      <c r="Q71" s="299">
        <f>SUM(Q72:Q75)</f>
        <v>55.212999999999994</v>
      </c>
      <c r="R71" s="298">
        <f t="shared" si="10"/>
        <v>6871.4230000000007</v>
      </c>
      <c r="S71" s="301">
        <f t="shared" si="11"/>
        <v>1.6786730983974596E-2</v>
      </c>
      <c r="T71" s="300">
        <f>SUM(T72:T75)</f>
        <v>5617.759</v>
      </c>
      <c r="U71" s="299">
        <f>SUM(U72:U75)</f>
        <v>4314.6120000000001</v>
      </c>
      <c r="V71" s="298">
        <f>SUM(V72:V75)</f>
        <v>583.87500000000011</v>
      </c>
      <c r="W71" s="299">
        <f>SUM(W72:W75)</f>
        <v>54.797999999999995</v>
      </c>
      <c r="X71" s="298">
        <f t="shared" si="12"/>
        <v>10571.044</v>
      </c>
      <c r="Y71" s="297">
        <f t="shared" si="13"/>
        <v>-0.3499768802400216</v>
      </c>
    </row>
    <row r="72" spans="1:25" ht="19.350000000000001" customHeight="1" x14ac:dyDescent="0.25">
      <c r="A72" s="295" t="s">
        <v>165</v>
      </c>
      <c r="B72" s="293">
        <v>290.68799999999999</v>
      </c>
      <c r="C72" s="290">
        <v>158.529</v>
      </c>
      <c r="D72" s="289">
        <v>0</v>
      </c>
      <c r="E72" s="290">
        <v>0</v>
      </c>
      <c r="F72" s="289">
        <f t="shared" si="8"/>
        <v>449.21699999999998</v>
      </c>
      <c r="G72" s="292">
        <f t="shared" si="9"/>
        <v>9.9540186943223689E-3</v>
      </c>
      <c r="H72" s="293">
        <v>382.65699999999998</v>
      </c>
      <c r="I72" s="290">
        <v>59.87</v>
      </c>
      <c r="J72" s="289"/>
      <c r="K72" s="290"/>
      <c r="L72" s="289">
        <f t="shared" si="14"/>
        <v>442.52699999999999</v>
      </c>
      <c r="M72" s="539">
        <f t="shared" si="15"/>
        <v>1.5117721630544478E-2</v>
      </c>
      <c r="N72" s="545">
        <v>2701.5529999999999</v>
      </c>
      <c r="O72" s="290">
        <v>923.2120000000001</v>
      </c>
      <c r="P72" s="289"/>
      <c r="Q72" s="290"/>
      <c r="R72" s="289">
        <f t="shared" si="10"/>
        <v>3624.7649999999999</v>
      </c>
      <c r="S72" s="292">
        <f t="shared" si="11"/>
        <v>8.8552189168279501E-3</v>
      </c>
      <c r="T72" s="291">
        <v>2798.4909999999995</v>
      </c>
      <c r="U72" s="290">
        <v>379.90800000000002</v>
      </c>
      <c r="V72" s="289"/>
      <c r="W72" s="290"/>
      <c r="X72" s="289">
        <f t="shared" si="12"/>
        <v>3178.3989999999994</v>
      </c>
      <c r="Y72" s="288">
        <f t="shared" si="13"/>
        <v>0.14043737114188648</v>
      </c>
    </row>
    <row r="73" spans="1:25" ht="19.350000000000001" customHeight="1" x14ac:dyDescent="0.25">
      <c r="A73" s="295" t="s">
        <v>436</v>
      </c>
      <c r="B73" s="293">
        <v>63.845999999999997</v>
      </c>
      <c r="C73" s="290">
        <v>41.545999999999999</v>
      </c>
      <c r="D73" s="289">
        <v>0</v>
      </c>
      <c r="E73" s="290">
        <v>0</v>
      </c>
      <c r="F73" s="289">
        <f>SUM(B73:E73)</f>
        <v>105.392</v>
      </c>
      <c r="G73" s="292">
        <f>F73/$F$9</f>
        <v>2.3353389079932931E-3</v>
      </c>
      <c r="H73" s="293"/>
      <c r="I73" s="290"/>
      <c r="J73" s="289"/>
      <c r="K73" s="290"/>
      <c r="L73" s="289">
        <f>SUM(H73:K73)</f>
        <v>0</v>
      </c>
      <c r="M73" s="539" t="str">
        <f>IF(ISERROR(F73/L73-1),"         /0",(F73/L73-1))</f>
        <v xml:space="preserve">         /0</v>
      </c>
      <c r="N73" s="545">
        <v>835.76</v>
      </c>
      <c r="O73" s="290">
        <v>237.74099999999999</v>
      </c>
      <c r="P73" s="289"/>
      <c r="Q73" s="290"/>
      <c r="R73" s="289">
        <f>SUM(N73:Q73)</f>
        <v>1073.501</v>
      </c>
      <c r="S73" s="292">
        <f>R73/$R$9</f>
        <v>2.622538664557212E-3</v>
      </c>
      <c r="T73" s="291"/>
      <c r="U73" s="290"/>
      <c r="V73" s="289"/>
      <c r="W73" s="290"/>
      <c r="X73" s="289">
        <f>SUM(T73:W73)</f>
        <v>0</v>
      </c>
      <c r="Y73" s="288" t="str">
        <f>IF(ISERROR(R73/X73-1),"         /0",IF(R73/X73&gt;5,"  *  ",(R73/X73-1)))</f>
        <v xml:space="preserve">         /0</v>
      </c>
    </row>
    <row r="74" spans="1:25" ht="19.350000000000001" customHeight="1" x14ac:dyDescent="0.25">
      <c r="A74" s="295" t="s">
        <v>164</v>
      </c>
      <c r="B74" s="293">
        <v>57.319000000000003</v>
      </c>
      <c r="C74" s="290">
        <v>34.423000000000002</v>
      </c>
      <c r="D74" s="289">
        <v>0</v>
      </c>
      <c r="E74" s="290">
        <v>0</v>
      </c>
      <c r="F74" s="289">
        <f>SUM(B74:E74)</f>
        <v>91.742000000000004</v>
      </c>
      <c r="G74" s="292">
        <f>F74/$F$9</f>
        <v>2.0328740520828971E-3</v>
      </c>
      <c r="H74" s="293">
        <v>62.52</v>
      </c>
      <c r="I74" s="290">
        <v>18.5</v>
      </c>
      <c r="J74" s="289"/>
      <c r="K74" s="290"/>
      <c r="L74" s="289">
        <f>SUM(H74:K74)</f>
        <v>81.02000000000001</v>
      </c>
      <c r="M74" s="539">
        <f>IF(ISERROR(F74/L74-1),"         /0",(F74/L74-1))</f>
        <v>0.13233769439644516</v>
      </c>
      <c r="N74" s="545">
        <v>563.84499999999991</v>
      </c>
      <c r="O74" s="290">
        <v>291.60400000000004</v>
      </c>
      <c r="P74" s="289"/>
      <c r="Q74" s="290"/>
      <c r="R74" s="289">
        <f>SUM(N74:Q74)</f>
        <v>855.44899999999996</v>
      </c>
      <c r="S74" s="292">
        <f>R74/$R$9</f>
        <v>2.0898425600505283E-3</v>
      </c>
      <c r="T74" s="291">
        <v>674.54100000000005</v>
      </c>
      <c r="U74" s="290">
        <v>397.55899999999997</v>
      </c>
      <c r="V74" s="289"/>
      <c r="W74" s="290"/>
      <c r="X74" s="289">
        <f>SUM(T74:W74)</f>
        <v>1072.0999999999999</v>
      </c>
      <c r="Y74" s="288">
        <f>IF(ISERROR(R74/X74-1),"         /0",IF(R74/X74&gt;5,"  *  ",(R74/X74-1)))</f>
        <v>-0.20208096259677266</v>
      </c>
    </row>
    <row r="75" spans="1:25" ht="19.350000000000001" customHeight="1" thickBot="1" x14ac:dyDescent="0.3">
      <c r="A75" s="295" t="s">
        <v>163</v>
      </c>
      <c r="B75" s="293">
        <v>27.427999999999997</v>
      </c>
      <c r="C75" s="290">
        <v>0.28800000000000003</v>
      </c>
      <c r="D75" s="289">
        <v>0</v>
      </c>
      <c r="E75" s="290">
        <v>0</v>
      </c>
      <c r="F75" s="289">
        <f t="shared" si="8"/>
        <v>27.715999999999998</v>
      </c>
      <c r="G75" s="292">
        <f t="shared" si="9"/>
        <v>6.141476883818706E-4</v>
      </c>
      <c r="H75" s="293">
        <v>234.59500000000003</v>
      </c>
      <c r="I75" s="290">
        <v>378.024</v>
      </c>
      <c r="J75" s="289">
        <v>38.161999999999999</v>
      </c>
      <c r="K75" s="290">
        <v>3.0960000000000001</v>
      </c>
      <c r="L75" s="289">
        <f t="shared" si="14"/>
        <v>653.87700000000007</v>
      </c>
      <c r="M75" s="539">
        <f t="shared" si="15"/>
        <v>-0.95761282320681107</v>
      </c>
      <c r="N75" s="545">
        <v>932.30500000000006</v>
      </c>
      <c r="O75" s="290">
        <v>39.555</v>
      </c>
      <c r="P75" s="289">
        <v>290.63499999999999</v>
      </c>
      <c r="Q75" s="290">
        <v>55.212999999999994</v>
      </c>
      <c r="R75" s="289">
        <f t="shared" si="10"/>
        <v>1317.7079999999999</v>
      </c>
      <c r="S75" s="292">
        <f t="shared" si="11"/>
        <v>3.2191308425389025E-3</v>
      </c>
      <c r="T75" s="291">
        <v>2144.7269999999999</v>
      </c>
      <c r="U75" s="290">
        <v>3537.1450000000004</v>
      </c>
      <c r="V75" s="289">
        <v>583.87500000000011</v>
      </c>
      <c r="W75" s="290">
        <v>54.797999999999995</v>
      </c>
      <c r="X75" s="289">
        <f t="shared" si="12"/>
        <v>6320.5450000000001</v>
      </c>
      <c r="Y75" s="288">
        <f t="shared" si="13"/>
        <v>-0.79151987684606318</v>
      </c>
    </row>
    <row r="76" spans="1:25" s="400" customFormat="1" ht="19.350000000000001" customHeight="1" thickBot="1" x14ac:dyDescent="0.3">
      <c r="A76" s="406" t="s">
        <v>59</v>
      </c>
      <c r="B76" s="404">
        <v>69.709000000000003</v>
      </c>
      <c r="C76" s="403">
        <v>3.8</v>
      </c>
      <c r="D76" s="402">
        <v>0</v>
      </c>
      <c r="E76" s="403">
        <v>4</v>
      </c>
      <c r="F76" s="402">
        <f>SUM(B76:E76)</f>
        <v>77.509</v>
      </c>
      <c r="G76" s="405">
        <f>F76/$F$9</f>
        <v>1.7174907338284894E-3</v>
      </c>
      <c r="H76" s="404">
        <v>57.41</v>
      </c>
      <c r="I76" s="403">
        <v>1.278</v>
      </c>
      <c r="J76" s="402"/>
      <c r="K76" s="403"/>
      <c r="L76" s="402">
        <f t="shared" si="14"/>
        <v>58.687999999999995</v>
      </c>
      <c r="M76" s="541">
        <f t="shared" si="15"/>
        <v>0.3206958833151583</v>
      </c>
      <c r="N76" s="547">
        <v>477.57400000000001</v>
      </c>
      <c r="O76" s="403">
        <v>20.908000000000001</v>
      </c>
      <c r="P76" s="402">
        <v>3.8449999999999998</v>
      </c>
      <c r="Q76" s="403">
        <v>4.17</v>
      </c>
      <c r="R76" s="402">
        <f>SUM(N76:Q76)</f>
        <v>506.49700000000007</v>
      </c>
      <c r="S76" s="405">
        <f>R76/$R$9</f>
        <v>1.2373607159958252E-3</v>
      </c>
      <c r="T76" s="404">
        <v>388.67799999999994</v>
      </c>
      <c r="U76" s="403">
        <v>50.207999999999998</v>
      </c>
      <c r="V76" s="402">
        <v>0</v>
      </c>
      <c r="W76" s="403">
        <v>11.766999999999999</v>
      </c>
      <c r="X76" s="402">
        <f>SUM(T76:W76)</f>
        <v>450.65299999999996</v>
      </c>
      <c r="Y76" s="401">
        <f>IF(ISERROR(R76/X76-1),"         /0",IF(R76/X76&gt;5,"  *  ",(R76/X76-1)))</f>
        <v>0.12391795905053349</v>
      </c>
    </row>
    <row r="77" spans="1:25" ht="14.25" thickTop="1" x14ac:dyDescent="0.25">
      <c r="A77" s="175" t="s">
        <v>44</v>
      </c>
    </row>
    <row r="78" spans="1:25" x14ac:dyDescent="0.25">
      <c r="A78" s="175" t="s">
        <v>58</v>
      </c>
    </row>
    <row r="79" spans="1:25" x14ac:dyDescent="0.25">
      <c r="A79" s="182" t="s">
        <v>29</v>
      </c>
    </row>
  </sheetData>
  <mergeCells count="26">
    <mergeCell ref="X1:Y1"/>
    <mergeCell ref="A3:Y3"/>
    <mergeCell ref="A5:A8"/>
    <mergeCell ref="G6:G8"/>
    <mergeCell ref="B6:F6"/>
    <mergeCell ref="Y6:Y8"/>
    <mergeCell ref="D7:E7"/>
    <mergeCell ref="B7:C7"/>
    <mergeCell ref="V7:W7"/>
    <mergeCell ref="A4:Y4"/>
    <mergeCell ref="H7:I7"/>
    <mergeCell ref="J7:K7"/>
    <mergeCell ref="L7:L8"/>
    <mergeCell ref="N7:O7"/>
    <mergeCell ref="P7:Q7"/>
    <mergeCell ref="T7:U7"/>
    <mergeCell ref="N6:R6"/>
    <mergeCell ref="T6:X6"/>
    <mergeCell ref="M6:M8"/>
    <mergeCell ref="S6:S8"/>
    <mergeCell ref="B5:M5"/>
    <mergeCell ref="N5:Y5"/>
    <mergeCell ref="F7:F8"/>
    <mergeCell ref="H6:L6"/>
    <mergeCell ref="R7:R8"/>
    <mergeCell ref="X7:X8"/>
  </mergeCells>
  <conditionalFormatting sqref="Y77:Y65536 M77:M65536 Y3 M3 M5:M8 Y5:Y8">
    <cfRule type="cellIs" dxfId="22" priority="1" stopIfTrue="1" operator="lessThan">
      <formula>0</formula>
    </cfRule>
  </conditionalFormatting>
  <conditionalFormatting sqref="Y9:Y76 M9:M76">
    <cfRule type="cellIs" dxfId="21" priority="2" stopIfTrue="1" operator="lessThan">
      <formula>0</formula>
    </cfRule>
    <cfRule type="cellIs" dxfId="20" priority="3" stopIfTrue="1" operator="greaterThanOrEqual">
      <formula>0</formula>
    </cfRule>
  </conditionalFormatting>
  <hyperlinks>
    <hyperlink ref="X1:Y1" location="INDICE!A1" display="Volver al Indice"/>
  </hyperlinks>
  <pageMargins left="0.2" right="0.22" top="0.54" bottom="0.19685039370078741" header="0.15748031496062992" footer="0.15748031496062992"/>
  <pageSetup scale="77" orientation="landscape" r:id="rId1"/>
  <headerFooter alignWithMargins="0"/>
  <cellWatches>
    <cellWatch r="M28"/>
  </cellWatche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0"/>
    <pageSetUpPr autoPageBreaks="0"/>
  </sheetPr>
  <dimension ref="A1:Z64"/>
  <sheetViews>
    <sheetView showGridLines="0" zoomScale="76" zoomScaleNormal="76" workbookViewId="0">
      <selection activeCell="A3" sqref="A3:Z61"/>
    </sheetView>
  </sheetViews>
  <sheetFormatPr defaultColWidth="8" defaultRowHeight="13.5" x14ac:dyDescent="0.25"/>
  <cols>
    <col min="1" max="1" width="25.42578125" style="182" customWidth="1"/>
    <col min="2" max="2" width="38.140625" style="182" customWidth="1"/>
    <col min="3" max="3" width="12.42578125" style="182" customWidth="1"/>
    <col min="4" max="4" width="12.42578125" style="182" bestFit="1" customWidth="1"/>
    <col min="5" max="5" width="8.5703125" style="182" bestFit="1" customWidth="1"/>
    <col min="6" max="6" width="10.5703125" style="182" bestFit="1" customWidth="1"/>
    <col min="7" max="7" width="11.7109375" style="182" customWidth="1"/>
    <col min="8" max="8" width="10.42578125" style="182" customWidth="1"/>
    <col min="9" max="10" width="11.5703125" style="182" bestFit="1" customWidth="1"/>
    <col min="11" max="11" width="9" style="182" bestFit="1" customWidth="1"/>
    <col min="12" max="12" width="10.5703125" style="182" bestFit="1" customWidth="1"/>
    <col min="13" max="13" width="11.5703125" style="182" bestFit="1" customWidth="1"/>
    <col min="14" max="14" width="9.42578125" style="182" customWidth="1"/>
    <col min="15" max="16" width="13" style="182" bestFit="1" customWidth="1"/>
    <col min="17" max="17" width="9.42578125" style="182" customWidth="1"/>
    <col min="18" max="18" width="10.5703125" style="182" bestFit="1" customWidth="1"/>
    <col min="19" max="19" width="13" style="182" bestFit="1" customWidth="1"/>
    <col min="20" max="20" width="10.140625" style="182" customWidth="1"/>
    <col min="21" max="22" width="11.5703125" style="182" bestFit="1" customWidth="1"/>
    <col min="23" max="23" width="10.28515625" style="182" customWidth="1"/>
    <col min="24" max="24" width="10.85546875" style="182" bestFit="1" customWidth="1"/>
    <col min="25" max="25" width="13" style="182" bestFit="1" customWidth="1"/>
    <col min="26" max="26" width="9.85546875" style="182" bestFit="1" customWidth="1"/>
    <col min="27" max="16384" width="8" style="182"/>
  </cols>
  <sheetData>
    <row r="1" spans="1:26" ht="21" thickBot="1" x14ac:dyDescent="0.35">
      <c r="Y1" s="732" t="s">
        <v>28</v>
      </c>
      <c r="Z1" s="733"/>
    </row>
    <row r="2" spans="1:26" ht="9.9499999999999993" customHeight="1" thickBot="1" x14ac:dyDescent="0.3"/>
    <row r="3" spans="1:26" ht="24.75" customHeight="1" thickTop="1" x14ac:dyDescent="0.25">
      <c r="A3" s="626" t="s">
        <v>124</v>
      </c>
      <c r="B3" s="627"/>
      <c r="C3" s="627"/>
      <c r="D3" s="627"/>
      <c r="E3" s="627"/>
      <c r="F3" s="627"/>
      <c r="G3" s="627"/>
      <c r="H3" s="627"/>
      <c r="I3" s="627"/>
      <c r="J3" s="627"/>
      <c r="K3" s="627"/>
      <c r="L3" s="627"/>
      <c r="M3" s="627"/>
      <c r="N3" s="627"/>
      <c r="O3" s="627"/>
      <c r="P3" s="627"/>
      <c r="Q3" s="627"/>
      <c r="R3" s="627"/>
      <c r="S3" s="627"/>
      <c r="T3" s="627"/>
      <c r="U3" s="627"/>
      <c r="V3" s="627"/>
      <c r="W3" s="627"/>
      <c r="X3" s="627"/>
      <c r="Y3" s="627"/>
      <c r="Z3" s="628"/>
    </row>
    <row r="4" spans="1:26" ht="21.2" customHeight="1" thickBot="1" x14ac:dyDescent="0.3">
      <c r="A4" s="640" t="s">
        <v>46</v>
      </c>
      <c r="B4" s="641"/>
      <c r="C4" s="641"/>
      <c r="D4" s="641"/>
      <c r="E4" s="641"/>
      <c r="F4" s="641"/>
      <c r="G4" s="641"/>
      <c r="H4" s="641"/>
      <c r="I4" s="641"/>
      <c r="J4" s="641"/>
      <c r="K4" s="641"/>
      <c r="L4" s="641"/>
      <c r="M4" s="641"/>
      <c r="N4" s="641"/>
      <c r="O4" s="641"/>
      <c r="P4" s="641"/>
      <c r="Q4" s="641"/>
      <c r="R4" s="641"/>
      <c r="S4" s="641"/>
      <c r="T4" s="641"/>
      <c r="U4" s="641"/>
      <c r="V4" s="641"/>
      <c r="W4" s="641"/>
      <c r="X4" s="641"/>
      <c r="Y4" s="641"/>
      <c r="Z4" s="642"/>
    </row>
    <row r="5" spans="1:26" s="228" customFormat="1" ht="19.899999999999999" customHeight="1" thickTop="1" thickBot="1" x14ac:dyDescent="0.3">
      <c r="A5" s="725" t="s">
        <v>125</v>
      </c>
      <c r="B5" s="725" t="s">
        <v>126</v>
      </c>
      <c r="C5" s="647" t="s">
        <v>37</v>
      </c>
      <c r="D5" s="648"/>
      <c r="E5" s="648"/>
      <c r="F5" s="648"/>
      <c r="G5" s="648"/>
      <c r="H5" s="648"/>
      <c r="I5" s="648"/>
      <c r="J5" s="648"/>
      <c r="K5" s="649"/>
      <c r="L5" s="649"/>
      <c r="M5" s="649"/>
      <c r="N5" s="650"/>
      <c r="O5" s="651" t="s">
        <v>36</v>
      </c>
      <c r="P5" s="648"/>
      <c r="Q5" s="648"/>
      <c r="R5" s="648"/>
      <c r="S5" s="648"/>
      <c r="T5" s="648"/>
      <c r="U5" s="648"/>
      <c r="V5" s="648"/>
      <c r="W5" s="648"/>
      <c r="X5" s="648"/>
      <c r="Y5" s="648"/>
      <c r="Z5" s="650"/>
    </row>
    <row r="6" spans="1:26" s="227" customFormat="1" ht="26.25" customHeight="1" thickBot="1" x14ac:dyDescent="0.3">
      <c r="A6" s="726"/>
      <c r="B6" s="726"/>
      <c r="C6" s="636" t="s">
        <v>450</v>
      </c>
      <c r="D6" s="637"/>
      <c r="E6" s="637"/>
      <c r="F6" s="637"/>
      <c r="G6" s="638"/>
      <c r="H6" s="633" t="s">
        <v>35</v>
      </c>
      <c r="I6" s="636" t="s">
        <v>451</v>
      </c>
      <c r="J6" s="637"/>
      <c r="K6" s="637"/>
      <c r="L6" s="637"/>
      <c r="M6" s="638"/>
      <c r="N6" s="633" t="s">
        <v>34</v>
      </c>
      <c r="O6" s="643" t="s">
        <v>452</v>
      </c>
      <c r="P6" s="637"/>
      <c r="Q6" s="637"/>
      <c r="R6" s="637"/>
      <c r="S6" s="637"/>
      <c r="T6" s="633" t="s">
        <v>35</v>
      </c>
      <c r="U6" s="644" t="s">
        <v>453</v>
      </c>
      <c r="V6" s="645"/>
      <c r="W6" s="645"/>
      <c r="X6" s="645"/>
      <c r="Y6" s="646"/>
      <c r="Z6" s="633" t="s">
        <v>34</v>
      </c>
    </row>
    <row r="7" spans="1:26" s="222" customFormat="1" ht="26.25" customHeight="1" x14ac:dyDescent="0.25">
      <c r="A7" s="727"/>
      <c r="B7" s="727"/>
      <c r="C7" s="616" t="s">
        <v>22</v>
      </c>
      <c r="D7" s="617"/>
      <c r="E7" s="618" t="s">
        <v>21</v>
      </c>
      <c r="F7" s="619"/>
      <c r="G7" s="620" t="s">
        <v>17</v>
      </c>
      <c r="H7" s="634"/>
      <c r="I7" s="616" t="s">
        <v>22</v>
      </c>
      <c r="J7" s="617"/>
      <c r="K7" s="618" t="s">
        <v>21</v>
      </c>
      <c r="L7" s="619"/>
      <c r="M7" s="620" t="s">
        <v>17</v>
      </c>
      <c r="N7" s="634"/>
      <c r="O7" s="617" t="s">
        <v>22</v>
      </c>
      <c r="P7" s="617"/>
      <c r="Q7" s="622" t="s">
        <v>21</v>
      </c>
      <c r="R7" s="617"/>
      <c r="S7" s="620" t="s">
        <v>17</v>
      </c>
      <c r="T7" s="634"/>
      <c r="U7" s="623" t="s">
        <v>22</v>
      </c>
      <c r="V7" s="619"/>
      <c r="W7" s="618" t="s">
        <v>21</v>
      </c>
      <c r="X7" s="639"/>
      <c r="Y7" s="620" t="s">
        <v>17</v>
      </c>
      <c r="Z7" s="634"/>
    </row>
    <row r="8" spans="1:26" s="222" customFormat="1" ht="30.75" thickBot="1" x14ac:dyDescent="0.3">
      <c r="A8" s="728"/>
      <c r="B8" s="728"/>
      <c r="C8" s="225" t="s">
        <v>19</v>
      </c>
      <c r="D8" s="223" t="s">
        <v>18</v>
      </c>
      <c r="E8" s="224" t="s">
        <v>19</v>
      </c>
      <c r="F8" s="223" t="s">
        <v>18</v>
      </c>
      <c r="G8" s="621"/>
      <c r="H8" s="635"/>
      <c r="I8" s="225" t="s">
        <v>19</v>
      </c>
      <c r="J8" s="223" t="s">
        <v>18</v>
      </c>
      <c r="K8" s="224" t="s">
        <v>19</v>
      </c>
      <c r="L8" s="223" t="s">
        <v>18</v>
      </c>
      <c r="M8" s="621"/>
      <c r="N8" s="635"/>
      <c r="O8" s="226" t="s">
        <v>19</v>
      </c>
      <c r="P8" s="223" t="s">
        <v>18</v>
      </c>
      <c r="Q8" s="224" t="s">
        <v>19</v>
      </c>
      <c r="R8" s="223" t="s">
        <v>18</v>
      </c>
      <c r="S8" s="621"/>
      <c r="T8" s="635"/>
      <c r="U8" s="225" t="s">
        <v>19</v>
      </c>
      <c r="V8" s="223" t="s">
        <v>18</v>
      </c>
      <c r="W8" s="224" t="s">
        <v>19</v>
      </c>
      <c r="X8" s="223" t="s">
        <v>18</v>
      </c>
      <c r="Y8" s="621"/>
      <c r="Z8" s="635"/>
    </row>
    <row r="9" spans="1:26" s="211" customFormat="1" ht="18" customHeight="1" thickTop="1" thickBot="1" x14ac:dyDescent="0.3">
      <c r="A9" s="221" t="s">
        <v>24</v>
      </c>
      <c r="B9" s="446"/>
      <c r="C9" s="220">
        <f>SUM(C10:C61)</f>
        <v>1148927</v>
      </c>
      <c r="D9" s="214">
        <f>SUM(D10:D61)</f>
        <v>1148927</v>
      </c>
      <c r="E9" s="215">
        <f>SUM(E10:E61)</f>
        <v>61764</v>
      </c>
      <c r="F9" s="214">
        <f>SUM(F10:F61)</f>
        <v>61764</v>
      </c>
      <c r="G9" s="213">
        <f>SUM(C9:F9)</f>
        <v>2421382</v>
      </c>
      <c r="H9" s="217">
        <f>G9/$G$9</f>
        <v>1</v>
      </c>
      <c r="I9" s="216">
        <f>SUM(I10:I61)</f>
        <v>1096850</v>
      </c>
      <c r="J9" s="214">
        <f>SUM(J10:J61)</f>
        <v>1096850</v>
      </c>
      <c r="K9" s="215">
        <f>SUM(K10:K61)</f>
        <v>48932</v>
      </c>
      <c r="L9" s="214">
        <f>SUM(L10:L61)</f>
        <v>48932</v>
      </c>
      <c r="M9" s="213">
        <f>SUM(I9:L9)</f>
        <v>2291564</v>
      </c>
      <c r="N9" s="219">
        <f>IF(ISERROR(G9/M9-1),"         /0",(G9/M9-1))</f>
        <v>5.6650392483037715E-2</v>
      </c>
      <c r="O9" s="218">
        <f>SUM(O10:O61)</f>
        <v>10045850</v>
      </c>
      <c r="P9" s="214">
        <f>SUM(P10:P61)</f>
        <v>10045850</v>
      </c>
      <c r="Q9" s="215">
        <f>SUM(Q10:Q61)</f>
        <v>611660</v>
      </c>
      <c r="R9" s="214">
        <f>SUM(R10:R61)</f>
        <v>611660</v>
      </c>
      <c r="S9" s="213">
        <f>SUM(O9:R9)</f>
        <v>21315020</v>
      </c>
      <c r="T9" s="217">
        <f>S9/$S$9</f>
        <v>1</v>
      </c>
      <c r="U9" s="216">
        <f>SUM(U10:U61)</f>
        <v>9721271</v>
      </c>
      <c r="V9" s="214">
        <f>SUM(V10:V61)</f>
        <v>9721271</v>
      </c>
      <c r="W9" s="215">
        <f>SUM(W10:W61)</f>
        <v>483276</v>
      </c>
      <c r="X9" s="214">
        <f>SUM(X10:X61)</f>
        <v>483276</v>
      </c>
      <c r="Y9" s="213">
        <f>SUM(U9:X9)</f>
        <v>20409094</v>
      </c>
      <c r="Z9" s="212">
        <f>IF(ISERROR(S9/Y9-1),"         /0",(S9/Y9-1))</f>
        <v>4.4388349624927104E-2</v>
      </c>
    </row>
    <row r="10" spans="1:26" ht="21" customHeight="1" thickTop="1" x14ac:dyDescent="0.3">
      <c r="A10" s="210" t="s">
        <v>334</v>
      </c>
      <c r="B10" s="447" t="s">
        <v>335</v>
      </c>
      <c r="C10" s="208">
        <v>447629</v>
      </c>
      <c r="D10" s="204">
        <v>450372</v>
      </c>
      <c r="E10" s="205">
        <v>12663</v>
      </c>
      <c r="F10" s="204">
        <v>12136</v>
      </c>
      <c r="G10" s="203">
        <f>SUM(C10:F10)</f>
        <v>922800</v>
      </c>
      <c r="H10" s="207">
        <f>G10/$G$9</f>
        <v>0.38110467493357097</v>
      </c>
      <c r="I10" s="206">
        <v>425789</v>
      </c>
      <c r="J10" s="204">
        <v>428770</v>
      </c>
      <c r="K10" s="205">
        <v>9235</v>
      </c>
      <c r="L10" s="204">
        <v>8445</v>
      </c>
      <c r="M10" s="203">
        <f>SUM(I10:L10)</f>
        <v>872239</v>
      </c>
      <c r="N10" s="209">
        <f>IF(ISERROR(G10/M10-1),"         /0",(G10/M10-1))</f>
        <v>5.7966910445417019E-2</v>
      </c>
      <c r="O10" s="208">
        <v>3825121</v>
      </c>
      <c r="P10" s="204">
        <v>3970045</v>
      </c>
      <c r="Q10" s="205">
        <v>132440</v>
      </c>
      <c r="R10" s="204">
        <v>127870</v>
      </c>
      <c r="S10" s="203">
        <f>SUM(O10:R10)</f>
        <v>8055476</v>
      </c>
      <c r="T10" s="207">
        <f>S10/$S$9</f>
        <v>0.37792486237404421</v>
      </c>
      <c r="U10" s="206">
        <v>3676766</v>
      </c>
      <c r="V10" s="204">
        <v>3832940</v>
      </c>
      <c r="W10" s="205">
        <v>90511</v>
      </c>
      <c r="X10" s="204">
        <v>94075</v>
      </c>
      <c r="Y10" s="203">
        <f>SUM(U10:X10)</f>
        <v>7694292</v>
      </c>
      <c r="Z10" s="202">
        <f>IF(ISERROR(S10/Y10-1),"         /0",IF(S10/Y10&gt;5,"  *  ",(S10/Y10-1)))</f>
        <v>4.6941810890462676E-2</v>
      </c>
    </row>
    <row r="11" spans="1:26" ht="21" customHeight="1" x14ac:dyDescent="0.3">
      <c r="A11" s="201" t="s">
        <v>336</v>
      </c>
      <c r="B11" s="448" t="s">
        <v>337</v>
      </c>
      <c r="C11" s="199">
        <v>111596</v>
      </c>
      <c r="D11" s="195">
        <v>110752</v>
      </c>
      <c r="E11" s="196">
        <v>2876</v>
      </c>
      <c r="F11" s="195">
        <v>2986</v>
      </c>
      <c r="G11" s="194">
        <f>SUM(C11:F11)</f>
        <v>228210</v>
      </c>
      <c r="H11" s="198">
        <f>G11/$G$9</f>
        <v>9.4247830371250799E-2</v>
      </c>
      <c r="I11" s="197">
        <v>103725</v>
      </c>
      <c r="J11" s="195">
        <v>104835</v>
      </c>
      <c r="K11" s="196">
        <v>2491</v>
      </c>
      <c r="L11" s="195">
        <v>2237</v>
      </c>
      <c r="M11" s="194">
        <f>SUM(I11:L11)</f>
        <v>213288</v>
      </c>
      <c r="N11" s="200">
        <f>IF(ISERROR(G11/M11-1),"         /0",(G11/M11-1))</f>
        <v>6.9961741870147476E-2</v>
      </c>
      <c r="O11" s="199">
        <v>958337</v>
      </c>
      <c r="P11" s="195">
        <v>956082</v>
      </c>
      <c r="Q11" s="196">
        <v>29148</v>
      </c>
      <c r="R11" s="195">
        <v>30431</v>
      </c>
      <c r="S11" s="194">
        <f>SUM(O11:R11)</f>
        <v>1973998</v>
      </c>
      <c r="T11" s="198">
        <f>S11/$S$9</f>
        <v>9.2610656710620021E-2</v>
      </c>
      <c r="U11" s="197">
        <v>892610</v>
      </c>
      <c r="V11" s="195">
        <v>894760</v>
      </c>
      <c r="W11" s="196">
        <v>21089</v>
      </c>
      <c r="X11" s="195">
        <v>21321</v>
      </c>
      <c r="Y11" s="194">
        <f>SUM(U11:X11)</f>
        <v>1829780</v>
      </c>
      <c r="Z11" s="193">
        <f>IF(ISERROR(S11/Y11-1),"         /0",IF(S11/Y11&gt;5,"  *  ",(S11/Y11-1)))</f>
        <v>7.8817125556077672E-2</v>
      </c>
    </row>
    <row r="12" spans="1:26" ht="21" customHeight="1" x14ac:dyDescent="0.3">
      <c r="A12" s="201" t="s">
        <v>338</v>
      </c>
      <c r="B12" s="448" t="s">
        <v>339</v>
      </c>
      <c r="C12" s="199">
        <v>94268</v>
      </c>
      <c r="D12" s="195">
        <v>94714</v>
      </c>
      <c r="E12" s="196">
        <v>2536</v>
      </c>
      <c r="F12" s="195">
        <v>2297</v>
      </c>
      <c r="G12" s="194">
        <f>SUM(C12:F12)</f>
        <v>193815</v>
      </c>
      <c r="H12" s="198">
        <f>G12/$G$9</f>
        <v>8.0043132392988797E-2</v>
      </c>
      <c r="I12" s="197">
        <v>100530</v>
      </c>
      <c r="J12" s="195">
        <v>101047</v>
      </c>
      <c r="K12" s="196">
        <v>2106</v>
      </c>
      <c r="L12" s="195">
        <v>1886</v>
      </c>
      <c r="M12" s="194">
        <f>SUM(I12:L12)</f>
        <v>205569</v>
      </c>
      <c r="N12" s="200">
        <f>IF(ISERROR(G12/M12-1),"         /0",(G12/M12-1))</f>
        <v>-5.717788187907713E-2</v>
      </c>
      <c r="O12" s="199">
        <v>882427</v>
      </c>
      <c r="P12" s="195">
        <v>862030</v>
      </c>
      <c r="Q12" s="196">
        <v>23837</v>
      </c>
      <c r="R12" s="195">
        <v>28419</v>
      </c>
      <c r="S12" s="194">
        <f>SUM(O12:R12)</f>
        <v>1796713</v>
      </c>
      <c r="T12" s="198">
        <f>S12/$S$9</f>
        <v>8.4293282389601321E-2</v>
      </c>
      <c r="U12" s="197">
        <v>905722</v>
      </c>
      <c r="V12" s="195">
        <v>883393</v>
      </c>
      <c r="W12" s="196">
        <v>21930</v>
      </c>
      <c r="X12" s="195">
        <v>23782</v>
      </c>
      <c r="Y12" s="194">
        <f>SUM(U12:X12)</f>
        <v>1834827</v>
      </c>
      <c r="Z12" s="193">
        <f>IF(ISERROR(S12/Y12-1),"         /0",IF(S12/Y12&gt;5,"  *  ",(S12/Y12-1)))</f>
        <v>-2.077253059825257E-2</v>
      </c>
    </row>
    <row r="13" spans="1:26" ht="21" customHeight="1" x14ac:dyDescent="0.3">
      <c r="A13" s="201" t="s">
        <v>340</v>
      </c>
      <c r="B13" s="448" t="s">
        <v>341</v>
      </c>
      <c r="C13" s="199">
        <v>69130</v>
      </c>
      <c r="D13" s="195">
        <v>69012</v>
      </c>
      <c r="E13" s="196">
        <v>419</v>
      </c>
      <c r="F13" s="195">
        <v>400</v>
      </c>
      <c r="G13" s="194">
        <f>SUM(C13:F13)</f>
        <v>138961</v>
      </c>
      <c r="H13" s="198">
        <f>G13/$G$9</f>
        <v>5.7389127366107455E-2</v>
      </c>
      <c r="I13" s="197">
        <v>66549</v>
      </c>
      <c r="J13" s="195">
        <v>67077</v>
      </c>
      <c r="K13" s="196">
        <v>44</v>
      </c>
      <c r="L13" s="195">
        <v>55</v>
      </c>
      <c r="M13" s="194">
        <f>SUM(I13:L13)</f>
        <v>133725</v>
      </c>
      <c r="N13" s="200">
        <f>IF(ISERROR(G13/M13-1),"         /0",(G13/M13-1))</f>
        <v>3.9154982239671066E-2</v>
      </c>
      <c r="O13" s="199">
        <v>654730</v>
      </c>
      <c r="P13" s="195">
        <v>631473</v>
      </c>
      <c r="Q13" s="196">
        <v>7096</v>
      </c>
      <c r="R13" s="195">
        <v>6849</v>
      </c>
      <c r="S13" s="194">
        <f>SUM(O13:R13)</f>
        <v>1300148</v>
      </c>
      <c r="T13" s="198">
        <f>S13/$S$9</f>
        <v>6.0996799440019289E-2</v>
      </c>
      <c r="U13" s="197">
        <v>603712</v>
      </c>
      <c r="V13" s="195">
        <v>577698</v>
      </c>
      <c r="W13" s="196">
        <v>9831</v>
      </c>
      <c r="X13" s="195">
        <v>7818</v>
      </c>
      <c r="Y13" s="194">
        <f>SUM(U13:X13)</f>
        <v>1199059</v>
      </c>
      <c r="Z13" s="193">
        <f>IF(ISERROR(S13/Y13-1),"         /0",IF(S13/Y13&gt;5,"  *  ",(S13/Y13-1)))</f>
        <v>8.4306944028609054E-2</v>
      </c>
    </row>
    <row r="14" spans="1:26" ht="21" customHeight="1" x14ac:dyDescent="0.3">
      <c r="A14" s="201" t="s">
        <v>342</v>
      </c>
      <c r="B14" s="448" t="s">
        <v>343</v>
      </c>
      <c r="C14" s="199">
        <v>57111</v>
      </c>
      <c r="D14" s="195">
        <v>56901</v>
      </c>
      <c r="E14" s="196">
        <v>1041</v>
      </c>
      <c r="F14" s="195">
        <v>1038</v>
      </c>
      <c r="G14" s="194">
        <f t="shared" ref="G14:G59" si="0">SUM(C14:F14)</f>
        <v>116091</v>
      </c>
      <c r="H14" s="198">
        <f t="shared" ref="H14:H59" si="1">G14/$G$9</f>
        <v>4.7944107951574763E-2</v>
      </c>
      <c r="I14" s="197">
        <v>51260</v>
      </c>
      <c r="J14" s="195">
        <v>50258</v>
      </c>
      <c r="K14" s="196">
        <v>590</v>
      </c>
      <c r="L14" s="195">
        <v>629</v>
      </c>
      <c r="M14" s="194">
        <f t="shared" ref="M14:M59" si="2">SUM(I14:L14)</f>
        <v>102737</v>
      </c>
      <c r="N14" s="200">
        <f t="shared" ref="N14:N59" si="3">IF(ISERROR(G14/M14-1),"         /0",(G14/M14-1))</f>
        <v>0.12998238219920766</v>
      </c>
      <c r="O14" s="199">
        <v>497621</v>
      </c>
      <c r="P14" s="195">
        <v>479369</v>
      </c>
      <c r="Q14" s="196">
        <v>22596</v>
      </c>
      <c r="R14" s="195">
        <v>20861</v>
      </c>
      <c r="S14" s="194">
        <f t="shared" ref="S14:S59" si="4">SUM(O14:R14)</f>
        <v>1020447</v>
      </c>
      <c r="T14" s="198">
        <f t="shared" ref="T14:T59" si="5">S14/$S$9</f>
        <v>4.787455043438852E-2</v>
      </c>
      <c r="U14" s="197">
        <v>498025</v>
      </c>
      <c r="V14" s="195">
        <v>473454</v>
      </c>
      <c r="W14" s="196">
        <v>27535</v>
      </c>
      <c r="X14" s="195">
        <v>26099</v>
      </c>
      <c r="Y14" s="194">
        <f t="shared" ref="Y14:Y59" si="6">SUM(U14:X14)</f>
        <v>1025113</v>
      </c>
      <c r="Z14" s="193">
        <f t="shared" ref="Z14:Z59" si="7">IF(ISERROR(S14/Y14-1),"         /0",IF(S14/Y14&gt;5,"  *  ",(S14/Y14-1)))</f>
        <v>-4.5516933255163039E-3</v>
      </c>
    </row>
    <row r="15" spans="1:26" ht="21" customHeight="1" x14ac:dyDescent="0.3">
      <c r="A15" s="201" t="s">
        <v>344</v>
      </c>
      <c r="B15" s="448" t="s">
        <v>345</v>
      </c>
      <c r="C15" s="199">
        <v>47717</v>
      </c>
      <c r="D15" s="195">
        <v>47250</v>
      </c>
      <c r="E15" s="196">
        <v>1972</v>
      </c>
      <c r="F15" s="195">
        <v>2067</v>
      </c>
      <c r="G15" s="194">
        <f>SUM(C15:F15)</f>
        <v>99006</v>
      </c>
      <c r="H15" s="198">
        <f>G15/$G$9</f>
        <v>4.0888220033022463E-2</v>
      </c>
      <c r="I15" s="197">
        <v>48829</v>
      </c>
      <c r="J15" s="195">
        <v>47949</v>
      </c>
      <c r="K15" s="196">
        <v>474</v>
      </c>
      <c r="L15" s="195">
        <v>586</v>
      </c>
      <c r="M15" s="194">
        <f>SUM(I15:L15)</f>
        <v>97838</v>
      </c>
      <c r="N15" s="200">
        <f>IF(ISERROR(G15/M15-1),"         /0",(G15/M15-1))</f>
        <v>1.1938101760052389E-2</v>
      </c>
      <c r="O15" s="199">
        <v>412010</v>
      </c>
      <c r="P15" s="195">
        <v>400543</v>
      </c>
      <c r="Q15" s="196">
        <v>17970</v>
      </c>
      <c r="R15" s="195">
        <v>18626</v>
      </c>
      <c r="S15" s="194">
        <f>SUM(O15:R15)</f>
        <v>849149</v>
      </c>
      <c r="T15" s="198">
        <f>S15/$S$9</f>
        <v>3.9838057857792299E-2</v>
      </c>
      <c r="U15" s="197">
        <v>417925</v>
      </c>
      <c r="V15" s="195">
        <v>409036</v>
      </c>
      <c r="W15" s="196">
        <v>4085</v>
      </c>
      <c r="X15" s="195">
        <v>4897</v>
      </c>
      <c r="Y15" s="194">
        <f>SUM(U15:X15)</f>
        <v>835943</v>
      </c>
      <c r="Z15" s="193">
        <f>IF(ISERROR(S15/Y15-1),"         /0",IF(S15/Y15&gt;5,"  *  ",(S15/Y15-1)))</f>
        <v>1.5797727835510367E-2</v>
      </c>
    </row>
    <row r="16" spans="1:26" ht="21" customHeight="1" x14ac:dyDescent="0.3">
      <c r="A16" s="201" t="s">
        <v>346</v>
      </c>
      <c r="B16" s="448" t="s">
        <v>347</v>
      </c>
      <c r="C16" s="199">
        <v>37798</v>
      </c>
      <c r="D16" s="195">
        <v>37418</v>
      </c>
      <c r="E16" s="196">
        <v>988</v>
      </c>
      <c r="F16" s="195">
        <v>1050</v>
      </c>
      <c r="G16" s="194">
        <f>SUM(C16:F16)</f>
        <v>77254</v>
      </c>
      <c r="H16" s="198">
        <f>G16/$G$9</f>
        <v>3.1904920413218567E-2</v>
      </c>
      <c r="I16" s="197">
        <v>39405</v>
      </c>
      <c r="J16" s="195">
        <v>38385</v>
      </c>
      <c r="K16" s="196">
        <v>806</v>
      </c>
      <c r="L16" s="195">
        <v>805</v>
      </c>
      <c r="M16" s="194">
        <f>SUM(I16:L16)</f>
        <v>79401</v>
      </c>
      <c r="N16" s="200">
        <f>IF(ISERROR(G16/M16-1),"         /0",(G16/M16-1))</f>
        <v>-2.7039961713328564E-2</v>
      </c>
      <c r="O16" s="199">
        <v>323298</v>
      </c>
      <c r="P16" s="195">
        <v>325906</v>
      </c>
      <c r="Q16" s="196">
        <v>9131</v>
      </c>
      <c r="R16" s="195">
        <v>10967</v>
      </c>
      <c r="S16" s="194">
        <f>SUM(O16:R16)</f>
        <v>669302</v>
      </c>
      <c r="T16" s="198">
        <f>S16/$S$9</f>
        <v>3.1400486605220171E-2</v>
      </c>
      <c r="U16" s="197">
        <v>333427</v>
      </c>
      <c r="V16" s="195">
        <v>341786</v>
      </c>
      <c r="W16" s="196">
        <v>10034</v>
      </c>
      <c r="X16" s="195">
        <v>9737</v>
      </c>
      <c r="Y16" s="194">
        <f>SUM(U16:X16)</f>
        <v>694984</v>
      </c>
      <c r="Z16" s="193">
        <f>IF(ISERROR(S16/Y16-1),"         /0",IF(S16/Y16&gt;5,"  *  ",(S16/Y16-1)))</f>
        <v>-3.6953368710646584E-2</v>
      </c>
    </row>
    <row r="17" spans="1:26" ht="21" customHeight="1" x14ac:dyDescent="0.3">
      <c r="A17" s="201" t="s">
        <v>350</v>
      </c>
      <c r="B17" s="448" t="s">
        <v>351</v>
      </c>
      <c r="C17" s="199">
        <v>26836</v>
      </c>
      <c r="D17" s="195">
        <v>28318</v>
      </c>
      <c r="E17" s="196">
        <v>10413</v>
      </c>
      <c r="F17" s="195">
        <v>10752</v>
      </c>
      <c r="G17" s="194">
        <f>SUM(C17:F17)</f>
        <v>76319</v>
      </c>
      <c r="H17" s="198">
        <f>G17/$G$9</f>
        <v>3.1518777293297794E-2</v>
      </c>
      <c r="I17" s="197">
        <v>25177</v>
      </c>
      <c r="J17" s="195">
        <v>26031</v>
      </c>
      <c r="K17" s="196">
        <v>6904</v>
      </c>
      <c r="L17" s="195">
        <v>7132</v>
      </c>
      <c r="M17" s="194">
        <f>SUM(I17:L17)</f>
        <v>65244</v>
      </c>
      <c r="N17" s="200">
        <f>IF(ISERROR(G17/M17-1),"         /0",(G17/M17-1))</f>
        <v>0.16974740972349944</v>
      </c>
      <c r="O17" s="199">
        <v>261315</v>
      </c>
      <c r="P17" s="195">
        <v>259907</v>
      </c>
      <c r="Q17" s="196">
        <v>99210</v>
      </c>
      <c r="R17" s="195">
        <v>91642</v>
      </c>
      <c r="S17" s="194">
        <f>SUM(O17:R17)</f>
        <v>712074</v>
      </c>
      <c r="T17" s="198">
        <f>S17/$S$9</f>
        <v>3.3407146697493131E-2</v>
      </c>
      <c r="U17" s="197">
        <v>261977</v>
      </c>
      <c r="V17" s="195">
        <v>260434</v>
      </c>
      <c r="W17" s="196">
        <v>67805</v>
      </c>
      <c r="X17" s="195">
        <v>63244</v>
      </c>
      <c r="Y17" s="194">
        <f>SUM(U17:X17)</f>
        <v>653460</v>
      </c>
      <c r="Z17" s="193">
        <f>IF(ISERROR(S17/Y17-1),"         /0",IF(S17/Y17&gt;5,"  *  ",(S17/Y17-1)))</f>
        <v>8.9697915710219345E-2</v>
      </c>
    </row>
    <row r="18" spans="1:26" ht="21" customHeight="1" x14ac:dyDescent="0.3">
      <c r="A18" s="201" t="s">
        <v>348</v>
      </c>
      <c r="B18" s="448" t="s">
        <v>349</v>
      </c>
      <c r="C18" s="199">
        <v>33458</v>
      </c>
      <c r="D18" s="195">
        <v>33475</v>
      </c>
      <c r="E18" s="196">
        <v>119</v>
      </c>
      <c r="F18" s="195">
        <v>133</v>
      </c>
      <c r="G18" s="194">
        <f>SUM(C18:F18)</f>
        <v>67185</v>
      </c>
      <c r="H18" s="198">
        <f>G18/$G$9</f>
        <v>2.7746551349601179E-2</v>
      </c>
      <c r="I18" s="197">
        <v>32409</v>
      </c>
      <c r="J18" s="195">
        <v>32022</v>
      </c>
      <c r="K18" s="196">
        <v>95</v>
      </c>
      <c r="L18" s="195">
        <v>46</v>
      </c>
      <c r="M18" s="194">
        <f>SUM(I18:L18)</f>
        <v>64572</v>
      </c>
      <c r="N18" s="200">
        <f>IF(ISERROR(G18/M18-1),"         /0",(G18/M18-1))</f>
        <v>4.0466456049061517E-2</v>
      </c>
      <c r="O18" s="199">
        <v>305790</v>
      </c>
      <c r="P18" s="195">
        <v>296281</v>
      </c>
      <c r="Q18" s="196">
        <v>10169</v>
      </c>
      <c r="R18" s="195">
        <v>8457</v>
      </c>
      <c r="S18" s="194">
        <f>SUM(O18:R18)</f>
        <v>620697</v>
      </c>
      <c r="T18" s="198">
        <f>S18/$S$9</f>
        <v>2.9120169720694609E-2</v>
      </c>
      <c r="U18" s="197">
        <v>301843</v>
      </c>
      <c r="V18" s="195">
        <v>292973</v>
      </c>
      <c r="W18" s="196">
        <v>9404</v>
      </c>
      <c r="X18" s="195">
        <v>6960</v>
      </c>
      <c r="Y18" s="194">
        <f>SUM(U18:X18)</f>
        <v>611180</v>
      </c>
      <c r="Z18" s="193">
        <f>IF(ISERROR(S18/Y18-1),"         /0",IF(S18/Y18&gt;5,"  *  ",(S18/Y18-1)))</f>
        <v>1.5571517392584777E-2</v>
      </c>
    </row>
    <row r="19" spans="1:26" ht="21" customHeight="1" x14ac:dyDescent="0.3">
      <c r="A19" s="201" t="s">
        <v>352</v>
      </c>
      <c r="B19" s="448" t="s">
        <v>353</v>
      </c>
      <c r="C19" s="199">
        <v>29560</v>
      </c>
      <c r="D19" s="195">
        <v>30348</v>
      </c>
      <c r="E19" s="196">
        <v>252</v>
      </c>
      <c r="F19" s="195">
        <v>335</v>
      </c>
      <c r="G19" s="194">
        <f>SUM(C19:F19)</f>
        <v>60495</v>
      </c>
      <c r="H19" s="198">
        <f>G19/$G$9</f>
        <v>2.4983666352520997E-2</v>
      </c>
      <c r="I19" s="197">
        <v>30012</v>
      </c>
      <c r="J19" s="195">
        <v>30830</v>
      </c>
      <c r="K19" s="196">
        <v>138</v>
      </c>
      <c r="L19" s="195">
        <v>138</v>
      </c>
      <c r="M19" s="194">
        <f>SUM(I19:L19)</f>
        <v>61118</v>
      </c>
      <c r="N19" s="200">
        <f>IF(ISERROR(G19/M19-1),"         /0",(G19/M19-1))</f>
        <v>-1.0193396380771658E-2</v>
      </c>
      <c r="O19" s="199">
        <v>277065</v>
      </c>
      <c r="P19" s="195">
        <v>272856</v>
      </c>
      <c r="Q19" s="196">
        <v>4092</v>
      </c>
      <c r="R19" s="195">
        <v>3913</v>
      </c>
      <c r="S19" s="194">
        <f>SUM(O19:R19)</f>
        <v>557926</v>
      </c>
      <c r="T19" s="198">
        <f>S19/$S$9</f>
        <v>2.6175251067087905E-2</v>
      </c>
      <c r="U19" s="197">
        <v>284506</v>
      </c>
      <c r="V19" s="195">
        <v>272831</v>
      </c>
      <c r="W19" s="196">
        <v>1449</v>
      </c>
      <c r="X19" s="195">
        <v>1928</v>
      </c>
      <c r="Y19" s="194">
        <f>SUM(U19:X19)</f>
        <v>560714</v>
      </c>
      <c r="Z19" s="193">
        <f>IF(ISERROR(S19/Y19-1),"         /0",IF(S19/Y19&gt;5,"  *  ",(S19/Y19-1)))</f>
        <v>-4.9722318329843418E-3</v>
      </c>
    </row>
    <row r="20" spans="1:26" ht="21" customHeight="1" x14ac:dyDescent="0.3">
      <c r="A20" s="201" t="s">
        <v>354</v>
      </c>
      <c r="B20" s="448" t="s">
        <v>355</v>
      </c>
      <c r="C20" s="199">
        <v>26961</v>
      </c>
      <c r="D20" s="195">
        <v>25577</v>
      </c>
      <c r="E20" s="196">
        <v>1317</v>
      </c>
      <c r="F20" s="195">
        <v>1256</v>
      </c>
      <c r="G20" s="194">
        <f t="shared" si="0"/>
        <v>55111</v>
      </c>
      <c r="H20" s="198">
        <f t="shared" si="1"/>
        <v>2.2760142761447801E-2</v>
      </c>
      <c r="I20" s="197">
        <v>28181</v>
      </c>
      <c r="J20" s="195">
        <v>26872</v>
      </c>
      <c r="K20" s="196">
        <v>913</v>
      </c>
      <c r="L20" s="195">
        <v>871</v>
      </c>
      <c r="M20" s="194">
        <f t="shared" si="2"/>
        <v>56837</v>
      </c>
      <c r="N20" s="200">
        <f t="shared" si="3"/>
        <v>-3.0367542270000158E-2</v>
      </c>
      <c r="O20" s="199">
        <v>253687</v>
      </c>
      <c r="P20" s="195">
        <v>238509</v>
      </c>
      <c r="Q20" s="196">
        <v>12615</v>
      </c>
      <c r="R20" s="195">
        <v>13310</v>
      </c>
      <c r="S20" s="194">
        <f t="shared" si="4"/>
        <v>518121</v>
      </c>
      <c r="T20" s="198">
        <f t="shared" si="5"/>
        <v>2.4307788592269678E-2</v>
      </c>
      <c r="U20" s="197">
        <v>234339</v>
      </c>
      <c r="V20" s="195">
        <v>225349</v>
      </c>
      <c r="W20" s="196">
        <v>5728</v>
      </c>
      <c r="X20" s="195">
        <v>5745</v>
      </c>
      <c r="Y20" s="194">
        <f t="shared" si="6"/>
        <v>471161</v>
      </c>
      <c r="Z20" s="193">
        <f t="shared" si="7"/>
        <v>9.9668690744777244E-2</v>
      </c>
    </row>
    <row r="21" spans="1:26" ht="21" customHeight="1" x14ac:dyDescent="0.3">
      <c r="A21" s="201" t="s">
        <v>356</v>
      </c>
      <c r="B21" s="448" t="s">
        <v>357</v>
      </c>
      <c r="C21" s="199">
        <v>21986</v>
      </c>
      <c r="D21" s="195">
        <v>21657</v>
      </c>
      <c r="E21" s="196">
        <v>104</v>
      </c>
      <c r="F21" s="195">
        <v>97</v>
      </c>
      <c r="G21" s="194">
        <f t="shared" si="0"/>
        <v>43844</v>
      </c>
      <c r="H21" s="198">
        <f t="shared" si="1"/>
        <v>1.8107014919578984E-2</v>
      </c>
      <c r="I21" s="197">
        <v>22847</v>
      </c>
      <c r="J21" s="195">
        <v>22507</v>
      </c>
      <c r="K21" s="196">
        <v>32</v>
      </c>
      <c r="L21" s="195">
        <v>32</v>
      </c>
      <c r="M21" s="194">
        <f t="shared" si="2"/>
        <v>45418</v>
      </c>
      <c r="N21" s="200">
        <f t="shared" si="3"/>
        <v>-3.4655863314104529E-2</v>
      </c>
      <c r="O21" s="199">
        <v>211134</v>
      </c>
      <c r="P21" s="195">
        <v>201553</v>
      </c>
      <c r="Q21" s="196">
        <v>1118</v>
      </c>
      <c r="R21" s="195">
        <v>980</v>
      </c>
      <c r="S21" s="194">
        <f t="shared" si="4"/>
        <v>414785</v>
      </c>
      <c r="T21" s="198">
        <f t="shared" si="5"/>
        <v>1.9459751855733655E-2</v>
      </c>
      <c r="U21" s="197">
        <v>209476</v>
      </c>
      <c r="V21" s="195">
        <v>198501</v>
      </c>
      <c r="W21" s="196">
        <v>1117</v>
      </c>
      <c r="X21" s="195">
        <v>1192</v>
      </c>
      <c r="Y21" s="194">
        <f t="shared" si="6"/>
        <v>410286</v>
      </c>
      <c r="Z21" s="193">
        <f t="shared" si="7"/>
        <v>1.0965521611753681E-2</v>
      </c>
    </row>
    <row r="22" spans="1:26" ht="21" customHeight="1" x14ac:dyDescent="0.3">
      <c r="A22" s="201" t="s">
        <v>358</v>
      </c>
      <c r="B22" s="448" t="s">
        <v>358</v>
      </c>
      <c r="C22" s="199">
        <v>13948</v>
      </c>
      <c r="D22" s="195">
        <v>13219</v>
      </c>
      <c r="E22" s="196">
        <v>1802</v>
      </c>
      <c r="F22" s="195">
        <v>1757</v>
      </c>
      <c r="G22" s="194">
        <f t="shared" si="0"/>
        <v>30726</v>
      </c>
      <c r="H22" s="198">
        <f t="shared" si="1"/>
        <v>1.2689447596455248E-2</v>
      </c>
      <c r="I22" s="197">
        <v>9664</v>
      </c>
      <c r="J22" s="195">
        <v>9587</v>
      </c>
      <c r="K22" s="196">
        <v>2549</v>
      </c>
      <c r="L22" s="195">
        <v>2832</v>
      </c>
      <c r="M22" s="194">
        <f t="shared" si="2"/>
        <v>24632</v>
      </c>
      <c r="N22" s="200">
        <f t="shared" si="3"/>
        <v>0.24740175381617413</v>
      </c>
      <c r="O22" s="199">
        <v>102323</v>
      </c>
      <c r="P22" s="195">
        <v>100261</v>
      </c>
      <c r="Q22" s="196">
        <v>17057</v>
      </c>
      <c r="R22" s="195">
        <v>15858</v>
      </c>
      <c r="S22" s="194">
        <f t="shared" si="4"/>
        <v>235499</v>
      </c>
      <c r="T22" s="198">
        <f t="shared" si="5"/>
        <v>1.1048500071780369E-2</v>
      </c>
      <c r="U22" s="197">
        <v>75444</v>
      </c>
      <c r="V22" s="195">
        <v>74530</v>
      </c>
      <c r="W22" s="196">
        <v>13029</v>
      </c>
      <c r="X22" s="195">
        <v>13059</v>
      </c>
      <c r="Y22" s="194">
        <f t="shared" si="6"/>
        <v>176062</v>
      </c>
      <c r="Z22" s="193">
        <f t="shared" si="7"/>
        <v>0.33759130306369345</v>
      </c>
    </row>
    <row r="23" spans="1:26" ht="21" customHeight="1" x14ac:dyDescent="0.3">
      <c r="A23" s="201" t="s">
        <v>363</v>
      </c>
      <c r="B23" s="448" t="s">
        <v>364</v>
      </c>
      <c r="C23" s="199">
        <v>11845</v>
      </c>
      <c r="D23" s="195">
        <v>11646</v>
      </c>
      <c r="E23" s="196">
        <v>595</v>
      </c>
      <c r="F23" s="195">
        <v>695</v>
      </c>
      <c r="G23" s="194">
        <f t="shared" si="0"/>
        <v>24781</v>
      </c>
      <c r="H23" s="198">
        <f t="shared" si="1"/>
        <v>1.0234238133429586E-2</v>
      </c>
      <c r="I23" s="197">
        <v>10728</v>
      </c>
      <c r="J23" s="195">
        <v>10179</v>
      </c>
      <c r="K23" s="196">
        <v>864</v>
      </c>
      <c r="L23" s="195">
        <v>809</v>
      </c>
      <c r="M23" s="194">
        <f t="shared" si="2"/>
        <v>22580</v>
      </c>
      <c r="N23" s="200">
        <f t="shared" si="3"/>
        <v>9.7475642161204634E-2</v>
      </c>
      <c r="O23" s="199">
        <v>94564</v>
      </c>
      <c r="P23" s="195">
        <v>91146</v>
      </c>
      <c r="Q23" s="196">
        <v>6684</v>
      </c>
      <c r="R23" s="195">
        <v>6655</v>
      </c>
      <c r="S23" s="194">
        <f t="shared" si="4"/>
        <v>199049</v>
      </c>
      <c r="T23" s="198">
        <f t="shared" si="5"/>
        <v>9.338438340663063E-3</v>
      </c>
      <c r="U23" s="197">
        <v>92008</v>
      </c>
      <c r="V23" s="195">
        <v>89733</v>
      </c>
      <c r="W23" s="196">
        <v>7329</v>
      </c>
      <c r="X23" s="195">
        <v>7007</v>
      </c>
      <c r="Y23" s="194">
        <f t="shared" si="6"/>
        <v>196077</v>
      </c>
      <c r="Z23" s="193">
        <f t="shared" si="7"/>
        <v>1.5157310648367783E-2</v>
      </c>
    </row>
    <row r="24" spans="1:26" ht="21" customHeight="1" x14ac:dyDescent="0.3">
      <c r="A24" s="201" t="s">
        <v>365</v>
      </c>
      <c r="B24" s="448" t="s">
        <v>366</v>
      </c>
      <c r="C24" s="199">
        <v>10757</v>
      </c>
      <c r="D24" s="195">
        <v>10368</v>
      </c>
      <c r="E24" s="196">
        <v>1150</v>
      </c>
      <c r="F24" s="195">
        <v>1109</v>
      </c>
      <c r="G24" s="194">
        <f t="shared" ref="G24:G36" si="8">SUM(C24:F24)</f>
        <v>23384</v>
      </c>
      <c r="H24" s="198">
        <f t="shared" ref="H24:H36" si="9">G24/$G$9</f>
        <v>9.6572948836656097E-3</v>
      </c>
      <c r="I24" s="197">
        <v>9460</v>
      </c>
      <c r="J24" s="195">
        <v>8767</v>
      </c>
      <c r="K24" s="196">
        <v>68</v>
      </c>
      <c r="L24" s="195">
        <v>96</v>
      </c>
      <c r="M24" s="194">
        <f t="shared" ref="M24:M36" si="10">SUM(I24:L24)</f>
        <v>18391</v>
      </c>
      <c r="N24" s="200">
        <f t="shared" ref="N24:N36" si="11">IF(ISERROR(G24/M24-1),"         /0",(G24/M24-1))</f>
        <v>0.27149149040291443</v>
      </c>
      <c r="O24" s="199">
        <v>87257</v>
      </c>
      <c r="P24" s="195">
        <v>81262</v>
      </c>
      <c r="Q24" s="196">
        <v>2864</v>
      </c>
      <c r="R24" s="195">
        <v>2634</v>
      </c>
      <c r="S24" s="194">
        <f t="shared" ref="S24:S36" si="12">SUM(O24:R24)</f>
        <v>174017</v>
      </c>
      <c r="T24" s="198">
        <f t="shared" ref="T24:T36" si="13">S24/$S$9</f>
        <v>8.1640552061410208E-3</v>
      </c>
      <c r="U24" s="197">
        <v>86242</v>
      </c>
      <c r="V24" s="195">
        <v>78746</v>
      </c>
      <c r="W24" s="196">
        <v>1464</v>
      </c>
      <c r="X24" s="195">
        <v>1196</v>
      </c>
      <c r="Y24" s="194">
        <f t="shared" ref="Y24:Y36" si="14">SUM(U24:X24)</f>
        <v>167648</v>
      </c>
      <c r="Z24" s="193">
        <f t="shared" ref="Z24:Z36" si="15">IF(ISERROR(S24/Y24-1),"         /0",IF(S24/Y24&gt;5,"  *  ",(S24/Y24-1)))</f>
        <v>3.7990313036839085E-2</v>
      </c>
    </row>
    <row r="25" spans="1:26" ht="21" customHeight="1" x14ac:dyDescent="0.3">
      <c r="A25" s="201" t="s">
        <v>361</v>
      </c>
      <c r="B25" s="448" t="s">
        <v>362</v>
      </c>
      <c r="C25" s="199">
        <v>11378</v>
      </c>
      <c r="D25" s="195">
        <v>11342</v>
      </c>
      <c r="E25" s="196">
        <v>145</v>
      </c>
      <c r="F25" s="195">
        <v>158</v>
      </c>
      <c r="G25" s="194">
        <f t="shared" si="8"/>
        <v>23023</v>
      </c>
      <c r="H25" s="198">
        <f t="shared" si="9"/>
        <v>9.5082064705197273E-3</v>
      </c>
      <c r="I25" s="197">
        <v>10823</v>
      </c>
      <c r="J25" s="195">
        <v>10636</v>
      </c>
      <c r="K25" s="196">
        <v>25</v>
      </c>
      <c r="L25" s="195">
        <v>13</v>
      </c>
      <c r="M25" s="194">
        <f t="shared" si="10"/>
        <v>21497</v>
      </c>
      <c r="N25" s="200">
        <f t="shared" si="11"/>
        <v>7.0986649299902282E-2</v>
      </c>
      <c r="O25" s="199">
        <v>103673</v>
      </c>
      <c r="P25" s="195">
        <v>99018</v>
      </c>
      <c r="Q25" s="196">
        <v>1988</v>
      </c>
      <c r="R25" s="195">
        <v>1763</v>
      </c>
      <c r="S25" s="194">
        <f t="shared" si="12"/>
        <v>206442</v>
      </c>
      <c r="T25" s="198">
        <f t="shared" si="13"/>
        <v>9.6852829600910535E-3</v>
      </c>
      <c r="U25" s="197">
        <v>85032</v>
      </c>
      <c r="V25" s="195">
        <v>82799</v>
      </c>
      <c r="W25" s="196">
        <v>1496</v>
      </c>
      <c r="X25" s="195">
        <v>1373</v>
      </c>
      <c r="Y25" s="194">
        <f t="shared" si="14"/>
        <v>170700</v>
      </c>
      <c r="Z25" s="193">
        <f t="shared" si="15"/>
        <v>0.2093848857644991</v>
      </c>
    </row>
    <row r="26" spans="1:26" ht="21" customHeight="1" x14ac:dyDescent="0.3">
      <c r="A26" s="201" t="s">
        <v>359</v>
      </c>
      <c r="B26" s="448" t="s">
        <v>360</v>
      </c>
      <c r="C26" s="199">
        <v>10178</v>
      </c>
      <c r="D26" s="195">
        <v>10285</v>
      </c>
      <c r="E26" s="196">
        <v>1154</v>
      </c>
      <c r="F26" s="195">
        <v>1023</v>
      </c>
      <c r="G26" s="194">
        <f t="shared" si="8"/>
        <v>22640</v>
      </c>
      <c r="H26" s="198">
        <f t="shared" si="9"/>
        <v>9.350032336905123E-3</v>
      </c>
      <c r="I26" s="197">
        <v>8779</v>
      </c>
      <c r="J26" s="195">
        <v>9211</v>
      </c>
      <c r="K26" s="196">
        <v>1179</v>
      </c>
      <c r="L26" s="195">
        <v>1575</v>
      </c>
      <c r="M26" s="194">
        <f t="shared" si="10"/>
        <v>20744</v>
      </c>
      <c r="N26" s="200">
        <f t="shared" si="11"/>
        <v>9.1399922869263461E-2</v>
      </c>
      <c r="O26" s="199">
        <v>95711</v>
      </c>
      <c r="P26" s="195">
        <v>89682</v>
      </c>
      <c r="Q26" s="196">
        <v>10317</v>
      </c>
      <c r="R26" s="195">
        <v>10290</v>
      </c>
      <c r="S26" s="194">
        <f t="shared" si="12"/>
        <v>206000</v>
      </c>
      <c r="T26" s="198">
        <f t="shared" si="13"/>
        <v>9.6645464090580266E-3</v>
      </c>
      <c r="U26" s="197">
        <v>85848</v>
      </c>
      <c r="V26" s="195">
        <v>79637</v>
      </c>
      <c r="W26" s="196">
        <v>9224</v>
      </c>
      <c r="X26" s="195">
        <v>11761</v>
      </c>
      <c r="Y26" s="194">
        <f t="shared" si="14"/>
        <v>186470</v>
      </c>
      <c r="Z26" s="193">
        <f t="shared" si="15"/>
        <v>0.1047353461682845</v>
      </c>
    </row>
    <row r="27" spans="1:26" ht="21" customHeight="1" x14ac:dyDescent="0.3">
      <c r="A27" s="201" t="s">
        <v>369</v>
      </c>
      <c r="B27" s="448" t="s">
        <v>370</v>
      </c>
      <c r="C27" s="199">
        <v>10451</v>
      </c>
      <c r="D27" s="195">
        <v>10223</v>
      </c>
      <c r="E27" s="196">
        <v>12</v>
      </c>
      <c r="F27" s="195">
        <v>8</v>
      </c>
      <c r="G27" s="194">
        <f t="shared" si="8"/>
        <v>20694</v>
      </c>
      <c r="H27" s="198">
        <f t="shared" si="9"/>
        <v>8.5463590627170762E-3</v>
      </c>
      <c r="I27" s="197">
        <v>8369</v>
      </c>
      <c r="J27" s="195">
        <v>7889</v>
      </c>
      <c r="K27" s="196">
        <v>127</v>
      </c>
      <c r="L27" s="195">
        <v>85</v>
      </c>
      <c r="M27" s="194">
        <f t="shared" si="10"/>
        <v>16470</v>
      </c>
      <c r="N27" s="200">
        <f t="shared" si="11"/>
        <v>0.25646630236794166</v>
      </c>
      <c r="O27" s="199">
        <v>86996</v>
      </c>
      <c r="P27" s="195">
        <v>82327</v>
      </c>
      <c r="Q27" s="196">
        <v>1069</v>
      </c>
      <c r="R27" s="195">
        <v>756</v>
      </c>
      <c r="S27" s="194">
        <f t="shared" si="12"/>
        <v>171148</v>
      </c>
      <c r="T27" s="198">
        <f t="shared" si="13"/>
        <v>8.0294552855216649E-3</v>
      </c>
      <c r="U27" s="197">
        <v>80670</v>
      </c>
      <c r="V27" s="195">
        <v>73302</v>
      </c>
      <c r="W27" s="196">
        <v>803</v>
      </c>
      <c r="X27" s="195">
        <v>614</v>
      </c>
      <c r="Y27" s="194">
        <f t="shared" si="14"/>
        <v>155389</v>
      </c>
      <c r="Z27" s="193">
        <f t="shared" si="15"/>
        <v>0.1014164451795172</v>
      </c>
    </row>
    <row r="28" spans="1:26" ht="21" customHeight="1" x14ac:dyDescent="0.3">
      <c r="A28" s="201" t="s">
        <v>367</v>
      </c>
      <c r="B28" s="448" t="s">
        <v>368</v>
      </c>
      <c r="C28" s="199">
        <v>9889</v>
      </c>
      <c r="D28" s="195">
        <v>10297</v>
      </c>
      <c r="E28" s="196">
        <v>35</v>
      </c>
      <c r="F28" s="195">
        <v>14</v>
      </c>
      <c r="G28" s="194">
        <f t="shared" si="8"/>
        <v>20235</v>
      </c>
      <c r="H28" s="198">
        <f t="shared" si="9"/>
        <v>8.3567978947559698E-3</v>
      </c>
      <c r="I28" s="197">
        <v>9308</v>
      </c>
      <c r="J28" s="195">
        <v>9628</v>
      </c>
      <c r="K28" s="196">
        <v>3</v>
      </c>
      <c r="L28" s="195">
        <v>1</v>
      </c>
      <c r="M28" s="194">
        <f t="shared" si="10"/>
        <v>18940</v>
      </c>
      <c r="N28" s="200">
        <f t="shared" si="11"/>
        <v>6.8373812038014847E-2</v>
      </c>
      <c r="O28" s="199">
        <v>78676</v>
      </c>
      <c r="P28" s="195">
        <v>82025</v>
      </c>
      <c r="Q28" s="196">
        <v>537</v>
      </c>
      <c r="R28" s="195">
        <v>501</v>
      </c>
      <c r="S28" s="194">
        <f t="shared" si="12"/>
        <v>161739</v>
      </c>
      <c r="T28" s="198">
        <f t="shared" si="13"/>
        <v>7.5880294740516309E-3</v>
      </c>
      <c r="U28" s="197">
        <v>83400</v>
      </c>
      <c r="V28" s="195">
        <v>86312</v>
      </c>
      <c r="W28" s="196">
        <v>750</v>
      </c>
      <c r="X28" s="195">
        <v>735</v>
      </c>
      <c r="Y28" s="194">
        <f t="shared" si="14"/>
        <v>171197</v>
      </c>
      <c r="Z28" s="193">
        <f t="shared" si="15"/>
        <v>-5.5246295203771112E-2</v>
      </c>
    </row>
    <row r="29" spans="1:26" ht="21" customHeight="1" x14ac:dyDescent="0.3">
      <c r="A29" s="201" t="s">
        <v>371</v>
      </c>
      <c r="B29" s="448" t="s">
        <v>372</v>
      </c>
      <c r="C29" s="199">
        <v>8558</v>
      </c>
      <c r="D29" s="195">
        <v>8337</v>
      </c>
      <c r="E29" s="196">
        <v>242</v>
      </c>
      <c r="F29" s="195">
        <v>234</v>
      </c>
      <c r="G29" s="194">
        <f t="shared" si="8"/>
        <v>17371</v>
      </c>
      <c r="H29" s="198">
        <f t="shared" si="9"/>
        <v>7.1740022846457103E-3</v>
      </c>
      <c r="I29" s="197">
        <v>6414</v>
      </c>
      <c r="J29" s="195">
        <v>6296</v>
      </c>
      <c r="K29" s="196">
        <v>219</v>
      </c>
      <c r="L29" s="195">
        <v>219</v>
      </c>
      <c r="M29" s="194">
        <f t="shared" si="10"/>
        <v>13148</v>
      </c>
      <c r="N29" s="200">
        <f t="shared" si="11"/>
        <v>0.32118953452996646</v>
      </c>
      <c r="O29" s="199">
        <v>68472</v>
      </c>
      <c r="P29" s="195">
        <v>66044</v>
      </c>
      <c r="Q29" s="196">
        <v>4382</v>
      </c>
      <c r="R29" s="195">
        <v>4782</v>
      </c>
      <c r="S29" s="194">
        <f t="shared" si="12"/>
        <v>143680</v>
      </c>
      <c r="T29" s="198">
        <f t="shared" si="13"/>
        <v>6.7407865439488212E-3</v>
      </c>
      <c r="U29" s="197">
        <v>51524</v>
      </c>
      <c r="V29" s="195">
        <v>51091</v>
      </c>
      <c r="W29" s="196">
        <v>1345</v>
      </c>
      <c r="X29" s="195">
        <v>1534</v>
      </c>
      <c r="Y29" s="194">
        <f t="shared" si="14"/>
        <v>105494</v>
      </c>
      <c r="Z29" s="193">
        <f t="shared" si="15"/>
        <v>0.36197319278821549</v>
      </c>
    </row>
    <row r="30" spans="1:26" ht="21" customHeight="1" x14ac:dyDescent="0.3">
      <c r="A30" s="201" t="s">
        <v>373</v>
      </c>
      <c r="B30" s="448" t="s">
        <v>374</v>
      </c>
      <c r="C30" s="199">
        <v>7758</v>
      </c>
      <c r="D30" s="195">
        <v>7535</v>
      </c>
      <c r="E30" s="196">
        <v>32</v>
      </c>
      <c r="F30" s="195">
        <v>24</v>
      </c>
      <c r="G30" s="194">
        <f t="shared" si="8"/>
        <v>15349</v>
      </c>
      <c r="H30" s="198">
        <f t="shared" si="9"/>
        <v>6.3389419761111631E-3</v>
      </c>
      <c r="I30" s="197">
        <v>7610</v>
      </c>
      <c r="J30" s="195">
        <v>7297</v>
      </c>
      <c r="K30" s="196">
        <v>19</v>
      </c>
      <c r="L30" s="195">
        <v>16</v>
      </c>
      <c r="M30" s="194">
        <f t="shared" si="10"/>
        <v>14942</v>
      </c>
      <c r="N30" s="200">
        <f t="shared" si="11"/>
        <v>2.7238656137063222E-2</v>
      </c>
      <c r="O30" s="199">
        <v>63630</v>
      </c>
      <c r="P30" s="195">
        <v>62728</v>
      </c>
      <c r="Q30" s="196">
        <v>508</v>
      </c>
      <c r="R30" s="195">
        <v>433</v>
      </c>
      <c r="S30" s="194">
        <f t="shared" si="12"/>
        <v>127299</v>
      </c>
      <c r="T30" s="198">
        <f t="shared" si="13"/>
        <v>5.9722674433333863E-3</v>
      </c>
      <c r="U30" s="197">
        <v>62474</v>
      </c>
      <c r="V30" s="195">
        <v>56522</v>
      </c>
      <c r="W30" s="196">
        <v>301</v>
      </c>
      <c r="X30" s="195">
        <v>187</v>
      </c>
      <c r="Y30" s="194">
        <f t="shared" si="14"/>
        <v>119484</v>
      </c>
      <c r="Z30" s="193">
        <f t="shared" si="15"/>
        <v>6.5406246861504425E-2</v>
      </c>
    </row>
    <row r="31" spans="1:26" ht="21" customHeight="1" x14ac:dyDescent="0.3">
      <c r="A31" s="201" t="s">
        <v>375</v>
      </c>
      <c r="B31" s="448" t="s">
        <v>376</v>
      </c>
      <c r="C31" s="199">
        <v>7324</v>
      </c>
      <c r="D31" s="195">
        <v>7198</v>
      </c>
      <c r="E31" s="196">
        <v>57</v>
      </c>
      <c r="F31" s="195">
        <v>75</v>
      </c>
      <c r="G31" s="194">
        <f t="shared" si="8"/>
        <v>14654</v>
      </c>
      <c r="H31" s="198">
        <f t="shared" si="9"/>
        <v>6.0519158067582892E-3</v>
      </c>
      <c r="I31" s="197">
        <v>6266</v>
      </c>
      <c r="J31" s="195">
        <v>5916</v>
      </c>
      <c r="K31" s="196">
        <v>488</v>
      </c>
      <c r="L31" s="195">
        <v>478</v>
      </c>
      <c r="M31" s="194">
        <f t="shared" si="10"/>
        <v>13148</v>
      </c>
      <c r="N31" s="200">
        <f t="shared" si="11"/>
        <v>0.11454213568603588</v>
      </c>
      <c r="O31" s="199">
        <v>60084</v>
      </c>
      <c r="P31" s="195">
        <v>57821</v>
      </c>
      <c r="Q31" s="196">
        <v>1144</v>
      </c>
      <c r="R31" s="195">
        <v>1262</v>
      </c>
      <c r="S31" s="194">
        <f t="shared" si="12"/>
        <v>120311</v>
      </c>
      <c r="T31" s="198">
        <f t="shared" si="13"/>
        <v>5.6444235098066994E-3</v>
      </c>
      <c r="U31" s="197">
        <v>59410</v>
      </c>
      <c r="V31" s="195">
        <v>54839</v>
      </c>
      <c r="W31" s="196">
        <v>1169</v>
      </c>
      <c r="X31" s="195">
        <v>1290</v>
      </c>
      <c r="Y31" s="194">
        <f t="shared" si="14"/>
        <v>116708</v>
      </c>
      <c r="Z31" s="193">
        <f t="shared" si="15"/>
        <v>3.0871919662748049E-2</v>
      </c>
    </row>
    <row r="32" spans="1:26" ht="21" customHeight="1" x14ac:dyDescent="0.3">
      <c r="A32" s="201" t="s">
        <v>377</v>
      </c>
      <c r="B32" s="448" t="s">
        <v>378</v>
      </c>
      <c r="C32" s="199">
        <v>6165</v>
      </c>
      <c r="D32" s="195">
        <v>6130</v>
      </c>
      <c r="E32" s="196">
        <v>38</v>
      </c>
      <c r="F32" s="195">
        <v>12</v>
      </c>
      <c r="G32" s="194">
        <f t="shared" si="8"/>
        <v>12345</v>
      </c>
      <c r="H32" s="198">
        <f t="shared" si="9"/>
        <v>5.0983281448362958E-3</v>
      </c>
      <c r="I32" s="197">
        <v>5601</v>
      </c>
      <c r="J32" s="195">
        <v>5787</v>
      </c>
      <c r="K32" s="196">
        <v>7</v>
      </c>
      <c r="L32" s="195">
        <v>5</v>
      </c>
      <c r="M32" s="194">
        <f t="shared" si="10"/>
        <v>11400</v>
      </c>
      <c r="N32" s="200">
        <f t="shared" si="11"/>
        <v>8.2894736842105354E-2</v>
      </c>
      <c r="O32" s="199">
        <v>55383</v>
      </c>
      <c r="P32" s="195">
        <v>55295</v>
      </c>
      <c r="Q32" s="196">
        <v>301</v>
      </c>
      <c r="R32" s="195">
        <v>206</v>
      </c>
      <c r="S32" s="194">
        <f t="shared" si="12"/>
        <v>111185</v>
      </c>
      <c r="T32" s="198">
        <f t="shared" si="13"/>
        <v>5.2162747208306633E-3</v>
      </c>
      <c r="U32" s="197">
        <v>57542</v>
      </c>
      <c r="V32" s="195">
        <v>57855</v>
      </c>
      <c r="W32" s="196">
        <v>220</v>
      </c>
      <c r="X32" s="195">
        <v>617</v>
      </c>
      <c r="Y32" s="194">
        <f t="shared" si="14"/>
        <v>116234</v>
      </c>
      <c r="Z32" s="193">
        <f t="shared" si="15"/>
        <v>-4.3438236660529594E-2</v>
      </c>
    </row>
    <row r="33" spans="1:26" ht="21" customHeight="1" x14ac:dyDescent="0.3">
      <c r="A33" s="201" t="s">
        <v>379</v>
      </c>
      <c r="B33" s="448" t="s">
        <v>380</v>
      </c>
      <c r="C33" s="199">
        <v>2485</v>
      </c>
      <c r="D33" s="195">
        <v>2456</v>
      </c>
      <c r="E33" s="196">
        <v>3160</v>
      </c>
      <c r="F33" s="195">
        <v>2950</v>
      </c>
      <c r="G33" s="194">
        <f t="shared" si="8"/>
        <v>11051</v>
      </c>
      <c r="H33" s="198">
        <f t="shared" si="9"/>
        <v>4.5639225863577078E-3</v>
      </c>
      <c r="I33" s="197">
        <v>2313</v>
      </c>
      <c r="J33" s="195">
        <v>2192</v>
      </c>
      <c r="K33" s="196">
        <v>1806</v>
      </c>
      <c r="L33" s="195">
        <v>1673</v>
      </c>
      <c r="M33" s="194">
        <f t="shared" si="10"/>
        <v>7984</v>
      </c>
      <c r="N33" s="200">
        <f t="shared" si="11"/>
        <v>0.38414328657314623</v>
      </c>
      <c r="O33" s="199">
        <v>21297</v>
      </c>
      <c r="P33" s="195">
        <v>19854</v>
      </c>
      <c r="Q33" s="196">
        <v>21691</v>
      </c>
      <c r="R33" s="195">
        <v>19171</v>
      </c>
      <c r="S33" s="194">
        <f t="shared" si="12"/>
        <v>82013</v>
      </c>
      <c r="T33" s="198">
        <f t="shared" si="13"/>
        <v>3.8476623526508538E-3</v>
      </c>
      <c r="U33" s="197">
        <v>20254</v>
      </c>
      <c r="V33" s="195">
        <v>29372</v>
      </c>
      <c r="W33" s="196">
        <v>14574</v>
      </c>
      <c r="X33" s="195">
        <v>12637</v>
      </c>
      <c r="Y33" s="194">
        <f t="shared" si="14"/>
        <v>76837</v>
      </c>
      <c r="Z33" s="193">
        <f t="shared" si="15"/>
        <v>6.7363379621796726E-2</v>
      </c>
    </row>
    <row r="34" spans="1:26" ht="21" customHeight="1" x14ac:dyDescent="0.3">
      <c r="A34" s="201" t="s">
        <v>381</v>
      </c>
      <c r="B34" s="448" t="s">
        <v>382</v>
      </c>
      <c r="C34" s="199">
        <v>4292</v>
      </c>
      <c r="D34" s="195">
        <v>4328</v>
      </c>
      <c r="E34" s="196">
        <v>417</v>
      </c>
      <c r="F34" s="195">
        <v>234</v>
      </c>
      <c r="G34" s="194">
        <f t="shared" si="8"/>
        <v>9271</v>
      </c>
      <c r="H34" s="198">
        <f t="shared" si="9"/>
        <v>3.8288052029791251E-3</v>
      </c>
      <c r="I34" s="197">
        <v>3448</v>
      </c>
      <c r="J34" s="195">
        <v>3581</v>
      </c>
      <c r="K34" s="196">
        <v>321</v>
      </c>
      <c r="L34" s="195">
        <v>338</v>
      </c>
      <c r="M34" s="194">
        <f t="shared" si="10"/>
        <v>7688</v>
      </c>
      <c r="N34" s="200">
        <f t="shared" si="11"/>
        <v>0.20590530697190434</v>
      </c>
      <c r="O34" s="199">
        <v>32498</v>
      </c>
      <c r="P34" s="195">
        <v>32545</v>
      </c>
      <c r="Q34" s="196">
        <v>2804</v>
      </c>
      <c r="R34" s="195">
        <v>2223</v>
      </c>
      <c r="S34" s="194">
        <f t="shared" si="12"/>
        <v>70070</v>
      </c>
      <c r="T34" s="198">
        <f t="shared" si="13"/>
        <v>3.2873532372946399E-3</v>
      </c>
      <c r="U34" s="197">
        <v>27795</v>
      </c>
      <c r="V34" s="195">
        <v>27056</v>
      </c>
      <c r="W34" s="196">
        <v>2442</v>
      </c>
      <c r="X34" s="195">
        <v>2068</v>
      </c>
      <c r="Y34" s="194">
        <f t="shared" si="14"/>
        <v>59361</v>
      </c>
      <c r="Z34" s="193">
        <f t="shared" si="15"/>
        <v>0.18040464277892898</v>
      </c>
    </row>
    <row r="35" spans="1:26" ht="21" customHeight="1" x14ac:dyDescent="0.3">
      <c r="A35" s="201" t="s">
        <v>387</v>
      </c>
      <c r="B35" s="448" t="s">
        <v>388</v>
      </c>
      <c r="C35" s="199">
        <v>0</v>
      </c>
      <c r="D35" s="195">
        <v>0</v>
      </c>
      <c r="E35" s="196">
        <v>4599</v>
      </c>
      <c r="F35" s="195">
        <v>3436</v>
      </c>
      <c r="G35" s="194">
        <f t="shared" si="8"/>
        <v>8035</v>
      </c>
      <c r="H35" s="198">
        <f t="shared" si="9"/>
        <v>3.3183529075544462E-3</v>
      </c>
      <c r="I35" s="197"/>
      <c r="J35" s="195"/>
      <c r="K35" s="196">
        <v>2401</v>
      </c>
      <c r="L35" s="195">
        <v>2519</v>
      </c>
      <c r="M35" s="194">
        <f t="shared" si="10"/>
        <v>4920</v>
      </c>
      <c r="N35" s="200">
        <f t="shared" si="11"/>
        <v>0.63313008130081294</v>
      </c>
      <c r="O35" s="199"/>
      <c r="P35" s="195"/>
      <c r="Q35" s="196">
        <v>25898</v>
      </c>
      <c r="R35" s="195">
        <v>23554</v>
      </c>
      <c r="S35" s="194">
        <f t="shared" si="12"/>
        <v>49452</v>
      </c>
      <c r="T35" s="198">
        <f t="shared" si="13"/>
        <v>2.3200541214598905E-3</v>
      </c>
      <c r="U35" s="197"/>
      <c r="V35" s="195"/>
      <c r="W35" s="196">
        <v>13368</v>
      </c>
      <c r="X35" s="195">
        <v>12695</v>
      </c>
      <c r="Y35" s="194">
        <f t="shared" si="14"/>
        <v>26063</v>
      </c>
      <c r="Z35" s="193">
        <f t="shared" si="15"/>
        <v>0.89740244791466828</v>
      </c>
    </row>
    <row r="36" spans="1:26" ht="21" customHeight="1" x14ac:dyDescent="0.3">
      <c r="A36" s="201" t="s">
        <v>383</v>
      </c>
      <c r="B36" s="448" t="s">
        <v>384</v>
      </c>
      <c r="C36" s="199">
        <v>3424</v>
      </c>
      <c r="D36" s="195">
        <v>3148</v>
      </c>
      <c r="E36" s="196">
        <v>92</v>
      </c>
      <c r="F36" s="195">
        <v>102</v>
      </c>
      <c r="G36" s="194">
        <f t="shared" si="8"/>
        <v>6766</v>
      </c>
      <c r="H36" s="198">
        <f t="shared" si="9"/>
        <v>2.7942720314266811E-3</v>
      </c>
      <c r="I36" s="197">
        <v>2994</v>
      </c>
      <c r="J36" s="195">
        <v>2941</v>
      </c>
      <c r="K36" s="196">
        <v>230</v>
      </c>
      <c r="L36" s="195">
        <v>220</v>
      </c>
      <c r="M36" s="194">
        <f t="shared" si="10"/>
        <v>6385</v>
      </c>
      <c r="N36" s="200">
        <f t="shared" si="11"/>
        <v>5.9671104150352372E-2</v>
      </c>
      <c r="O36" s="199">
        <v>28089</v>
      </c>
      <c r="P36" s="195">
        <v>26914</v>
      </c>
      <c r="Q36" s="196">
        <v>2145</v>
      </c>
      <c r="R36" s="195">
        <v>2216</v>
      </c>
      <c r="S36" s="194">
        <f t="shared" si="12"/>
        <v>59364</v>
      </c>
      <c r="T36" s="198">
        <f t="shared" si="13"/>
        <v>2.7850783156666051E-3</v>
      </c>
      <c r="U36" s="197">
        <v>36229</v>
      </c>
      <c r="V36" s="195">
        <v>33587</v>
      </c>
      <c r="W36" s="196">
        <v>1347</v>
      </c>
      <c r="X36" s="195">
        <v>1274</v>
      </c>
      <c r="Y36" s="194">
        <f t="shared" si="14"/>
        <v>72437</v>
      </c>
      <c r="Z36" s="193">
        <f t="shared" si="15"/>
        <v>-0.18047406712039427</v>
      </c>
    </row>
    <row r="37" spans="1:26" ht="21" customHeight="1" x14ac:dyDescent="0.3">
      <c r="A37" s="201" t="s">
        <v>389</v>
      </c>
      <c r="B37" s="448" t="s">
        <v>390</v>
      </c>
      <c r="C37" s="199">
        <v>2556</v>
      </c>
      <c r="D37" s="195">
        <v>2800</v>
      </c>
      <c r="E37" s="196">
        <v>172</v>
      </c>
      <c r="F37" s="195">
        <v>178</v>
      </c>
      <c r="G37" s="194">
        <f t="shared" si="0"/>
        <v>5706</v>
      </c>
      <c r="H37" s="198">
        <f t="shared" si="1"/>
        <v>2.3565054997517947E-3</v>
      </c>
      <c r="I37" s="197"/>
      <c r="J37" s="195"/>
      <c r="K37" s="196"/>
      <c r="L37" s="195"/>
      <c r="M37" s="194">
        <f t="shared" si="2"/>
        <v>0</v>
      </c>
      <c r="N37" s="200" t="str">
        <f t="shared" si="3"/>
        <v xml:space="preserve">         /0</v>
      </c>
      <c r="O37" s="199">
        <v>7364</v>
      </c>
      <c r="P37" s="195">
        <v>9495</v>
      </c>
      <c r="Q37" s="196">
        <v>15903</v>
      </c>
      <c r="R37" s="195">
        <v>15938</v>
      </c>
      <c r="S37" s="194">
        <f t="shared" si="4"/>
        <v>48700</v>
      </c>
      <c r="T37" s="198">
        <f t="shared" si="5"/>
        <v>2.2847738355394457E-3</v>
      </c>
      <c r="U37" s="197"/>
      <c r="V37" s="195"/>
      <c r="W37" s="196">
        <v>23387</v>
      </c>
      <c r="X37" s="195">
        <v>24386</v>
      </c>
      <c r="Y37" s="194">
        <f t="shared" si="6"/>
        <v>47773</v>
      </c>
      <c r="Z37" s="193">
        <f t="shared" si="7"/>
        <v>1.9404266007996052E-2</v>
      </c>
    </row>
    <row r="38" spans="1:26" ht="21" customHeight="1" x14ac:dyDescent="0.3">
      <c r="A38" s="201" t="s">
        <v>385</v>
      </c>
      <c r="B38" s="448" t="s">
        <v>386</v>
      </c>
      <c r="C38" s="199">
        <v>2828</v>
      </c>
      <c r="D38" s="195">
        <v>2695</v>
      </c>
      <c r="E38" s="196">
        <v>109</v>
      </c>
      <c r="F38" s="195">
        <v>64</v>
      </c>
      <c r="G38" s="194">
        <f t="shared" si="0"/>
        <v>5696</v>
      </c>
      <c r="H38" s="198">
        <f t="shared" si="1"/>
        <v>2.3523756268114654E-3</v>
      </c>
      <c r="I38" s="197">
        <v>2122</v>
      </c>
      <c r="J38" s="195">
        <v>1751</v>
      </c>
      <c r="K38" s="196">
        <v>166</v>
      </c>
      <c r="L38" s="195">
        <v>268</v>
      </c>
      <c r="M38" s="194">
        <f t="shared" si="2"/>
        <v>4307</v>
      </c>
      <c r="N38" s="200">
        <f t="shared" si="3"/>
        <v>0.32249825864871129</v>
      </c>
      <c r="O38" s="199">
        <v>22427</v>
      </c>
      <c r="P38" s="195">
        <v>21327</v>
      </c>
      <c r="Q38" s="196">
        <v>1238</v>
      </c>
      <c r="R38" s="195">
        <v>1197</v>
      </c>
      <c r="S38" s="194">
        <f t="shared" si="4"/>
        <v>46189</v>
      </c>
      <c r="T38" s="198">
        <f t="shared" si="5"/>
        <v>2.1669695829513646E-3</v>
      </c>
      <c r="U38" s="197">
        <v>17773</v>
      </c>
      <c r="V38" s="195">
        <v>15462</v>
      </c>
      <c r="W38" s="196">
        <v>1995</v>
      </c>
      <c r="X38" s="195">
        <v>2311</v>
      </c>
      <c r="Y38" s="194">
        <f t="shared" si="6"/>
        <v>37541</v>
      </c>
      <c r="Z38" s="193">
        <f t="shared" si="7"/>
        <v>0.23036147145787278</v>
      </c>
    </row>
    <row r="39" spans="1:26" ht="21" customHeight="1" x14ac:dyDescent="0.3">
      <c r="A39" s="201" t="s">
        <v>397</v>
      </c>
      <c r="B39" s="448" t="s">
        <v>398</v>
      </c>
      <c r="C39" s="199">
        <v>2265</v>
      </c>
      <c r="D39" s="195">
        <v>2185</v>
      </c>
      <c r="E39" s="196">
        <v>268</v>
      </c>
      <c r="F39" s="195">
        <v>273</v>
      </c>
      <c r="G39" s="194">
        <f t="shared" si="0"/>
        <v>4991</v>
      </c>
      <c r="H39" s="198">
        <f t="shared" si="1"/>
        <v>2.0612195845182628E-3</v>
      </c>
      <c r="I39" s="197">
        <v>2435</v>
      </c>
      <c r="J39" s="195">
        <v>2385</v>
      </c>
      <c r="K39" s="196">
        <v>173</v>
      </c>
      <c r="L39" s="195">
        <v>165</v>
      </c>
      <c r="M39" s="194">
        <f t="shared" si="2"/>
        <v>5158</v>
      </c>
      <c r="N39" s="200">
        <f t="shared" si="3"/>
        <v>-3.2376890267545533E-2</v>
      </c>
      <c r="O39" s="199">
        <v>21423</v>
      </c>
      <c r="P39" s="195">
        <v>20854</v>
      </c>
      <c r="Q39" s="196">
        <v>1069</v>
      </c>
      <c r="R39" s="195">
        <v>1103</v>
      </c>
      <c r="S39" s="194">
        <f t="shared" si="4"/>
        <v>44449</v>
      </c>
      <c r="T39" s="198">
        <f t="shared" si="5"/>
        <v>2.0853370064865058E-3</v>
      </c>
      <c r="U39" s="197">
        <v>20367</v>
      </c>
      <c r="V39" s="195">
        <v>20017</v>
      </c>
      <c r="W39" s="196">
        <v>719</v>
      </c>
      <c r="X39" s="195">
        <v>734</v>
      </c>
      <c r="Y39" s="194">
        <f t="shared" si="6"/>
        <v>41837</v>
      </c>
      <c r="Z39" s="193">
        <f t="shared" si="7"/>
        <v>6.2432774816549852E-2</v>
      </c>
    </row>
    <row r="40" spans="1:26" ht="21" customHeight="1" x14ac:dyDescent="0.3">
      <c r="A40" s="201" t="s">
        <v>395</v>
      </c>
      <c r="B40" s="448" t="s">
        <v>396</v>
      </c>
      <c r="C40" s="199">
        <v>2309</v>
      </c>
      <c r="D40" s="195">
        <v>2584</v>
      </c>
      <c r="E40" s="196">
        <v>18</v>
      </c>
      <c r="F40" s="195">
        <v>18</v>
      </c>
      <c r="G40" s="194">
        <f t="shared" si="0"/>
        <v>4929</v>
      </c>
      <c r="H40" s="198">
        <f t="shared" si="1"/>
        <v>2.0356143722882222E-3</v>
      </c>
      <c r="I40" s="197">
        <v>1834</v>
      </c>
      <c r="J40" s="195">
        <v>1904</v>
      </c>
      <c r="K40" s="196">
        <v>7</v>
      </c>
      <c r="L40" s="195">
        <v>7</v>
      </c>
      <c r="M40" s="194">
        <f t="shared" si="2"/>
        <v>3752</v>
      </c>
      <c r="N40" s="200">
        <f t="shared" si="3"/>
        <v>0.31369936034115131</v>
      </c>
      <c r="O40" s="199">
        <v>20146</v>
      </c>
      <c r="P40" s="195">
        <v>19736</v>
      </c>
      <c r="Q40" s="196">
        <v>170</v>
      </c>
      <c r="R40" s="195">
        <v>209</v>
      </c>
      <c r="S40" s="194">
        <f t="shared" si="4"/>
        <v>40261</v>
      </c>
      <c r="T40" s="198">
        <f t="shared" si="5"/>
        <v>1.8888558396848794E-3</v>
      </c>
      <c r="U40" s="197">
        <v>19094</v>
      </c>
      <c r="V40" s="195">
        <v>18621</v>
      </c>
      <c r="W40" s="196">
        <v>288</v>
      </c>
      <c r="X40" s="195">
        <v>299</v>
      </c>
      <c r="Y40" s="194">
        <f t="shared" si="6"/>
        <v>38302</v>
      </c>
      <c r="Z40" s="193">
        <f t="shared" si="7"/>
        <v>5.1146154247819986E-2</v>
      </c>
    </row>
    <row r="41" spans="1:26" ht="21" customHeight="1" x14ac:dyDescent="0.3">
      <c r="A41" s="201" t="s">
        <v>399</v>
      </c>
      <c r="B41" s="448" t="s">
        <v>400</v>
      </c>
      <c r="C41" s="199">
        <v>1977</v>
      </c>
      <c r="D41" s="195">
        <v>1849</v>
      </c>
      <c r="E41" s="196">
        <v>340</v>
      </c>
      <c r="F41" s="195">
        <v>337</v>
      </c>
      <c r="G41" s="194">
        <f t="shared" si="0"/>
        <v>4503</v>
      </c>
      <c r="H41" s="198">
        <f t="shared" si="1"/>
        <v>1.8596817850302018E-3</v>
      </c>
      <c r="I41" s="197">
        <v>1841</v>
      </c>
      <c r="J41" s="195">
        <v>1676</v>
      </c>
      <c r="K41" s="196">
        <v>490</v>
      </c>
      <c r="L41" s="195">
        <v>455</v>
      </c>
      <c r="M41" s="194">
        <f t="shared" si="2"/>
        <v>4462</v>
      </c>
      <c r="N41" s="200">
        <f t="shared" si="3"/>
        <v>9.1887046167637987E-3</v>
      </c>
      <c r="O41" s="199">
        <v>15111</v>
      </c>
      <c r="P41" s="195">
        <v>14499</v>
      </c>
      <c r="Q41" s="196">
        <v>3451</v>
      </c>
      <c r="R41" s="195">
        <v>3317</v>
      </c>
      <c r="S41" s="194">
        <f t="shared" si="4"/>
        <v>36378</v>
      </c>
      <c r="T41" s="198">
        <f t="shared" si="5"/>
        <v>1.7066838314015187E-3</v>
      </c>
      <c r="U41" s="197">
        <v>16534</v>
      </c>
      <c r="V41" s="195">
        <v>18692</v>
      </c>
      <c r="W41" s="196">
        <v>3906</v>
      </c>
      <c r="X41" s="195">
        <v>3758</v>
      </c>
      <c r="Y41" s="194">
        <f t="shared" si="6"/>
        <v>42890</v>
      </c>
      <c r="Z41" s="193">
        <f t="shared" si="7"/>
        <v>-0.1518302634646771</v>
      </c>
    </row>
    <row r="42" spans="1:26" ht="21" customHeight="1" x14ac:dyDescent="0.3">
      <c r="A42" s="201" t="s">
        <v>393</v>
      </c>
      <c r="B42" s="448" t="s">
        <v>394</v>
      </c>
      <c r="C42" s="199">
        <v>727</v>
      </c>
      <c r="D42" s="195">
        <v>749</v>
      </c>
      <c r="E42" s="196">
        <v>1472</v>
      </c>
      <c r="F42" s="195">
        <v>1539</v>
      </c>
      <c r="G42" s="194">
        <f t="shared" si="0"/>
        <v>4487</v>
      </c>
      <c r="H42" s="198">
        <f t="shared" si="1"/>
        <v>1.8530739883256752E-3</v>
      </c>
      <c r="I42" s="197">
        <v>671</v>
      </c>
      <c r="J42" s="195">
        <v>700</v>
      </c>
      <c r="K42" s="196">
        <v>1237</v>
      </c>
      <c r="L42" s="195">
        <v>1320</v>
      </c>
      <c r="M42" s="194">
        <f t="shared" si="2"/>
        <v>3928</v>
      </c>
      <c r="N42" s="200">
        <f t="shared" si="3"/>
        <v>0.14231160896130346</v>
      </c>
      <c r="O42" s="199">
        <v>7609</v>
      </c>
      <c r="P42" s="195">
        <v>7436</v>
      </c>
      <c r="Q42" s="196">
        <v>14772</v>
      </c>
      <c r="R42" s="195">
        <v>15171</v>
      </c>
      <c r="S42" s="194">
        <f t="shared" si="4"/>
        <v>44988</v>
      </c>
      <c r="T42" s="198">
        <f t="shared" si="5"/>
        <v>2.1106243390810798E-3</v>
      </c>
      <c r="U42" s="197">
        <v>6816</v>
      </c>
      <c r="V42" s="195">
        <v>6870</v>
      </c>
      <c r="W42" s="196">
        <v>11419</v>
      </c>
      <c r="X42" s="195">
        <v>13767</v>
      </c>
      <c r="Y42" s="194">
        <f t="shared" si="6"/>
        <v>38872</v>
      </c>
      <c r="Z42" s="193">
        <f t="shared" si="7"/>
        <v>0.15733690059683059</v>
      </c>
    </row>
    <row r="43" spans="1:26" ht="21" customHeight="1" x14ac:dyDescent="0.3">
      <c r="A43" s="201" t="s">
        <v>391</v>
      </c>
      <c r="B43" s="448" t="s">
        <v>392</v>
      </c>
      <c r="C43" s="199">
        <v>2115</v>
      </c>
      <c r="D43" s="195">
        <v>2024</v>
      </c>
      <c r="E43" s="196">
        <v>47</v>
      </c>
      <c r="F43" s="195">
        <v>47</v>
      </c>
      <c r="G43" s="194">
        <f t="shared" si="0"/>
        <v>4233</v>
      </c>
      <c r="H43" s="198">
        <f t="shared" si="1"/>
        <v>1.7481752156413156E-3</v>
      </c>
      <c r="I43" s="197">
        <v>2451</v>
      </c>
      <c r="J43" s="195">
        <v>2362</v>
      </c>
      <c r="K43" s="196">
        <v>29</v>
      </c>
      <c r="L43" s="195">
        <v>31</v>
      </c>
      <c r="M43" s="194">
        <f t="shared" si="2"/>
        <v>4873</v>
      </c>
      <c r="N43" s="200">
        <f t="shared" si="3"/>
        <v>-0.1313359326903345</v>
      </c>
      <c r="O43" s="199">
        <v>20078</v>
      </c>
      <c r="P43" s="195">
        <v>19145</v>
      </c>
      <c r="Q43" s="196">
        <v>298</v>
      </c>
      <c r="R43" s="195">
        <v>305</v>
      </c>
      <c r="S43" s="194">
        <f t="shared" si="4"/>
        <v>39826</v>
      </c>
      <c r="T43" s="198">
        <f t="shared" si="5"/>
        <v>1.8684476955686648E-3</v>
      </c>
      <c r="U43" s="197">
        <v>23342</v>
      </c>
      <c r="V43" s="195">
        <v>21454</v>
      </c>
      <c r="W43" s="196">
        <v>415</v>
      </c>
      <c r="X43" s="195">
        <v>386</v>
      </c>
      <c r="Y43" s="194">
        <f t="shared" si="6"/>
        <v>45597</v>
      </c>
      <c r="Z43" s="193">
        <f t="shared" si="7"/>
        <v>-0.12656534421124199</v>
      </c>
    </row>
    <row r="44" spans="1:26" ht="21" customHeight="1" x14ac:dyDescent="0.3">
      <c r="A44" s="201" t="s">
        <v>405</v>
      </c>
      <c r="B44" s="448" t="s">
        <v>406</v>
      </c>
      <c r="C44" s="199">
        <v>1313</v>
      </c>
      <c r="D44" s="195">
        <v>1321</v>
      </c>
      <c r="E44" s="196">
        <v>97</v>
      </c>
      <c r="F44" s="195">
        <v>100</v>
      </c>
      <c r="G44" s="194">
        <f t="shared" si="0"/>
        <v>2831</v>
      </c>
      <c r="H44" s="198">
        <f t="shared" si="1"/>
        <v>1.1691670294071733E-3</v>
      </c>
      <c r="I44" s="197">
        <v>1430</v>
      </c>
      <c r="J44" s="195">
        <v>1404</v>
      </c>
      <c r="K44" s="196">
        <v>45</v>
      </c>
      <c r="L44" s="195">
        <v>36</v>
      </c>
      <c r="M44" s="194">
        <f t="shared" si="2"/>
        <v>2915</v>
      </c>
      <c r="N44" s="200">
        <f t="shared" si="3"/>
        <v>-2.8816466552315623E-2</v>
      </c>
      <c r="O44" s="199">
        <v>11389</v>
      </c>
      <c r="P44" s="195">
        <v>11105</v>
      </c>
      <c r="Q44" s="196">
        <v>1116</v>
      </c>
      <c r="R44" s="195">
        <v>986</v>
      </c>
      <c r="S44" s="194">
        <f t="shared" si="4"/>
        <v>24596</v>
      </c>
      <c r="T44" s="198">
        <f t="shared" si="5"/>
        <v>1.1539280751319961E-3</v>
      </c>
      <c r="U44" s="197">
        <v>10808</v>
      </c>
      <c r="V44" s="195">
        <v>10288</v>
      </c>
      <c r="W44" s="196">
        <v>543</v>
      </c>
      <c r="X44" s="195">
        <v>490</v>
      </c>
      <c r="Y44" s="194">
        <f t="shared" si="6"/>
        <v>22129</v>
      </c>
      <c r="Z44" s="193">
        <f t="shared" si="7"/>
        <v>0.11148266979981014</v>
      </c>
    </row>
    <row r="45" spans="1:26" ht="21" customHeight="1" x14ac:dyDescent="0.3">
      <c r="A45" s="201" t="s">
        <v>403</v>
      </c>
      <c r="B45" s="448" t="s">
        <v>404</v>
      </c>
      <c r="C45" s="199">
        <v>1133</v>
      </c>
      <c r="D45" s="195">
        <v>1081</v>
      </c>
      <c r="E45" s="196">
        <v>91</v>
      </c>
      <c r="F45" s="195">
        <v>139</v>
      </c>
      <c r="G45" s="194">
        <f t="shared" si="0"/>
        <v>2444</v>
      </c>
      <c r="H45" s="198">
        <f t="shared" si="1"/>
        <v>1.0093409466164363E-3</v>
      </c>
      <c r="I45" s="197">
        <v>901</v>
      </c>
      <c r="J45" s="195">
        <v>919</v>
      </c>
      <c r="K45" s="196">
        <v>49</v>
      </c>
      <c r="L45" s="195">
        <v>32</v>
      </c>
      <c r="M45" s="194">
        <f t="shared" si="2"/>
        <v>1901</v>
      </c>
      <c r="N45" s="200">
        <f t="shared" si="3"/>
        <v>0.28563913729615997</v>
      </c>
      <c r="O45" s="199">
        <v>10682</v>
      </c>
      <c r="P45" s="195">
        <v>9694</v>
      </c>
      <c r="Q45" s="196">
        <v>2025</v>
      </c>
      <c r="R45" s="195">
        <v>2072</v>
      </c>
      <c r="S45" s="194">
        <f t="shared" si="4"/>
        <v>24473</v>
      </c>
      <c r="T45" s="198">
        <f t="shared" si="5"/>
        <v>1.1481574964508595E-3</v>
      </c>
      <c r="U45" s="197">
        <v>8909</v>
      </c>
      <c r="V45" s="195">
        <v>7078</v>
      </c>
      <c r="W45" s="196">
        <v>602</v>
      </c>
      <c r="X45" s="195">
        <v>432</v>
      </c>
      <c r="Y45" s="194">
        <f t="shared" si="6"/>
        <v>17021</v>
      </c>
      <c r="Z45" s="193">
        <f t="shared" si="7"/>
        <v>0.43781211444685986</v>
      </c>
    </row>
    <row r="46" spans="1:26" ht="21" customHeight="1" x14ac:dyDescent="0.3">
      <c r="A46" s="201" t="s">
        <v>411</v>
      </c>
      <c r="B46" s="448" t="s">
        <v>412</v>
      </c>
      <c r="C46" s="199">
        <v>786</v>
      </c>
      <c r="D46" s="195">
        <v>755</v>
      </c>
      <c r="E46" s="196">
        <v>361</v>
      </c>
      <c r="F46" s="195">
        <v>444</v>
      </c>
      <c r="G46" s="194">
        <f t="shared" si="0"/>
        <v>2346</v>
      </c>
      <c r="H46" s="198">
        <f t="shared" si="1"/>
        <v>9.688681918012111E-4</v>
      </c>
      <c r="I46" s="197">
        <v>694</v>
      </c>
      <c r="J46" s="195">
        <v>651</v>
      </c>
      <c r="K46" s="196">
        <v>675</v>
      </c>
      <c r="L46" s="195">
        <v>680</v>
      </c>
      <c r="M46" s="194">
        <f t="shared" si="2"/>
        <v>2700</v>
      </c>
      <c r="N46" s="200">
        <f t="shared" si="3"/>
        <v>-0.13111111111111107</v>
      </c>
      <c r="O46" s="199">
        <v>6212</v>
      </c>
      <c r="P46" s="195">
        <v>5997</v>
      </c>
      <c r="Q46" s="196">
        <v>2656</v>
      </c>
      <c r="R46" s="195">
        <v>2407</v>
      </c>
      <c r="S46" s="194">
        <f t="shared" si="4"/>
        <v>17272</v>
      </c>
      <c r="T46" s="198">
        <f t="shared" si="5"/>
        <v>8.1032060959830207E-4</v>
      </c>
      <c r="U46" s="197">
        <v>7548</v>
      </c>
      <c r="V46" s="195">
        <v>6849</v>
      </c>
      <c r="W46" s="196">
        <v>2275</v>
      </c>
      <c r="X46" s="195">
        <v>2101</v>
      </c>
      <c r="Y46" s="194">
        <f t="shared" si="6"/>
        <v>18773</v>
      </c>
      <c r="Z46" s="193">
        <f t="shared" si="7"/>
        <v>-7.9955254887338234E-2</v>
      </c>
    </row>
    <row r="47" spans="1:26" ht="21" customHeight="1" x14ac:dyDescent="0.3">
      <c r="A47" s="201" t="s">
        <v>409</v>
      </c>
      <c r="B47" s="448" t="s">
        <v>409</v>
      </c>
      <c r="C47" s="199">
        <v>701</v>
      </c>
      <c r="D47" s="195">
        <v>753</v>
      </c>
      <c r="E47" s="196">
        <v>434</v>
      </c>
      <c r="F47" s="195">
        <v>448</v>
      </c>
      <c r="G47" s="194">
        <f t="shared" si="0"/>
        <v>2336</v>
      </c>
      <c r="H47" s="198">
        <f t="shared" si="1"/>
        <v>9.6473831886088196E-4</v>
      </c>
      <c r="I47" s="197">
        <v>327</v>
      </c>
      <c r="J47" s="195">
        <v>364</v>
      </c>
      <c r="K47" s="196">
        <v>460</v>
      </c>
      <c r="L47" s="195">
        <v>429</v>
      </c>
      <c r="M47" s="194">
        <f t="shared" si="2"/>
        <v>1580</v>
      </c>
      <c r="N47" s="200">
        <f t="shared" si="3"/>
        <v>0.47848101265822796</v>
      </c>
      <c r="O47" s="199">
        <v>3773</v>
      </c>
      <c r="P47" s="195">
        <v>4746</v>
      </c>
      <c r="Q47" s="196">
        <v>4408</v>
      </c>
      <c r="R47" s="195">
        <v>4150</v>
      </c>
      <c r="S47" s="194">
        <f t="shared" si="4"/>
        <v>17077</v>
      </c>
      <c r="T47" s="198">
        <f t="shared" si="5"/>
        <v>8.0117213120137816E-4</v>
      </c>
      <c r="U47" s="197">
        <v>4512</v>
      </c>
      <c r="V47" s="195">
        <v>3365</v>
      </c>
      <c r="W47" s="196">
        <v>4237</v>
      </c>
      <c r="X47" s="195">
        <v>3620</v>
      </c>
      <c r="Y47" s="194">
        <f t="shared" si="6"/>
        <v>15734</v>
      </c>
      <c r="Z47" s="193">
        <f t="shared" si="7"/>
        <v>8.5356552688445442E-2</v>
      </c>
    </row>
    <row r="48" spans="1:26" ht="21" customHeight="1" x14ac:dyDescent="0.3">
      <c r="A48" s="201" t="s">
        <v>401</v>
      </c>
      <c r="B48" s="448" t="s">
        <v>402</v>
      </c>
      <c r="C48" s="199">
        <v>945</v>
      </c>
      <c r="D48" s="195">
        <v>1044</v>
      </c>
      <c r="E48" s="196">
        <v>173</v>
      </c>
      <c r="F48" s="195">
        <v>127</v>
      </c>
      <c r="G48" s="194">
        <f t="shared" si="0"/>
        <v>2289</v>
      </c>
      <c r="H48" s="198">
        <f t="shared" si="1"/>
        <v>9.4532791604133506E-4</v>
      </c>
      <c r="I48" s="197">
        <v>944</v>
      </c>
      <c r="J48" s="195">
        <v>945</v>
      </c>
      <c r="K48" s="196">
        <v>96</v>
      </c>
      <c r="L48" s="195">
        <v>62</v>
      </c>
      <c r="M48" s="194">
        <f t="shared" si="2"/>
        <v>2047</v>
      </c>
      <c r="N48" s="200">
        <f t="shared" si="3"/>
        <v>0.11822178798241323</v>
      </c>
      <c r="O48" s="199">
        <v>9379</v>
      </c>
      <c r="P48" s="195">
        <v>9459</v>
      </c>
      <c r="Q48" s="196">
        <v>993</v>
      </c>
      <c r="R48" s="195">
        <v>867</v>
      </c>
      <c r="S48" s="194">
        <f t="shared" si="4"/>
        <v>20698</v>
      </c>
      <c r="T48" s="198">
        <f t="shared" si="5"/>
        <v>9.7105233774117967E-4</v>
      </c>
      <c r="U48" s="197">
        <v>9485</v>
      </c>
      <c r="V48" s="195">
        <v>7928</v>
      </c>
      <c r="W48" s="196">
        <v>443</v>
      </c>
      <c r="X48" s="195">
        <v>390</v>
      </c>
      <c r="Y48" s="194">
        <f t="shared" si="6"/>
        <v>18246</v>
      </c>
      <c r="Z48" s="193">
        <f t="shared" si="7"/>
        <v>0.13438561876575683</v>
      </c>
    </row>
    <row r="49" spans="1:26" ht="21" customHeight="1" x14ac:dyDescent="0.3">
      <c r="A49" s="201" t="s">
        <v>407</v>
      </c>
      <c r="B49" s="448" t="s">
        <v>408</v>
      </c>
      <c r="C49" s="199">
        <v>921</v>
      </c>
      <c r="D49" s="195">
        <v>995</v>
      </c>
      <c r="E49" s="196">
        <v>23</v>
      </c>
      <c r="F49" s="195">
        <v>29</v>
      </c>
      <c r="G49" s="194">
        <f t="shared" si="0"/>
        <v>1968</v>
      </c>
      <c r="H49" s="198">
        <f t="shared" si="1"/>
        <v>8.1275899465677037E-4</v>
      </c>
      <c r="I49" s="197">
        <v>857</v>
      </c>
      <c r="J49" s="195">
        <v>828</v>
      </c>
      <c r="K49" s="196">
        <v>28</v>
      </c>
      <c r="L49" s="195">
        <v>35</v>
      </c>
      <c r="M49" s="194">
        <f t="shared" si="2"/>
        <v>1748</v>
      </c>
      <c r="N49" s="200">
        <f t="shared" si="3"/>
        <v>0.12585812356979398</v>
      </c>
      <c r="O49" s="199">
        <v>7701</v>
      </c>
      <c r="P49" s="195">
        <v>8505</v>
      </c>
      <c r="Q49" s="196">
        <v>373</v>
      </c>
      <c r="R49" s="195">
        <v>377</v>
      </c>
      <c r="S49" s="194">
        <f t="shared" si="4"/>
        <v>16956</v>
      </c>
      <c r="T49" s="198">
        <f t="shared" si="5"/>
        <v>7.9549538306790239E-4</v>
      </c>
      <c r="U49" s="197">
        <v>7652</v>
      </c>
      <c r="V49" s="195">
        <v>5555</v>
      </c>
      <c r="W49" s="196">
        <v>315</v>
      </c>
      <c r="X49" s="195">
        <v>394</v>
      </c>
      <c r="Y49" s="194">
        <f t="shared" si="6"/>
        <v>13916</v>
      </c>
      <c r="Z49" s="193">
        <f t="shared" si="7"/>
        <v>0.21845357861454451</v>
      </c>
    </row>
    <row r="50" spans="1:26" ht="21" customHeight="1" x14ac:dyDescent="0.3">
      <c r="A50" s="201" t="s">
        <v>417</v>
      </c>
      <c r="B50" s="448" t="s">
        <v>418</v>
      </c>
      <c r="C50" s="199">
        <v>868</v>
      </c>
      <c r="D50" s="195">
        <v>829</v>
      </c>
      <c r="E50" s="196">
        <v>42</v>
      </c>
      <c r="F50" s="195">
        <v>24</v>
      </c>
      <c r="G50" s="194">
        <f t="shared" si="0"/>
        <v>1763</v>
      </c>
      <c r="H50" s="198">
        <f t="shared" si="1"/>
        <v>7.280965993800235E-4</v>
      </c>
      <c r="I50" s="197"/>
      <c r="J50" s="195"/>
      <c r="K50" s="196">
        <v>12</v>
      </c>
      <c r="L50" s="195">
        <v>12</v>
      </c>
      <c r="M50" s="194">
        <f t="shared" si="2"/>
        <v>24</v>
      </c>
      <c r="N50" s="200">
        <f t="shared" si="3"/>
        <v>72.458333333333329</v>
      </c>
      <c r="O50" s="199">
        <v>2748</v>
      </c>
      <c r="P50" s="195">
        <v>2364</v>
      </c>
      <c r="Q50" s="196">
        <v>4754</v>
      </c>
      <c r="R50" s="195">
        <v>5128</v>
      </c>
      <c r="S50" s="194">
        <f t="shared" si="4"/>
        <v>14994</v>
      </c>
      <c r="T50" s="198">
        <f t="shared" si="5"/>
        <v>7.0344761581269918E-4</v>
      </c>
      <c r="U50" s="197">
        <v>41</v>
      </c>
      <c r="V50" s="195"/>
      <c r="W50" s="196">
        <v>7434</v>
      </c>
      <c r="X50" s="195">
        <v>7446</v>
      </c>
      <c r="Y50" s="194">
        <f t="shared" si="6"/>
        <v>14921</v>
      </c>
      <c r="Z50" s="193">
        <f t="shared" si="7"/>
        <v>4.8924334830104943E-3</v>
      </c>
    </row>
    <row r="51" spans="1:26" ht="21" customHeight="1" x14ac:dyDescent="0.3">
      <c r="A51" s="201" t="s">
        <v>413</v>
      </c>
      <c r="B51" s="448" t="s">
        <v>414</v>
      </c>
      <c r="C51" s="199">
        <v>393</v>
      </c>
      <c r="D51" s="195">
        <v>400</v>
      </c>
      <c r="E51" s="196">
        <v>389</v>
      </c>
      <c r="F51" s="195">
        <v>414</v>
      </c>
      <c r="G51" s="194">
        <f t="shared" si="0"/>
        <v>1596</v>
      </c>
      <c r="H51" s="198">
        <f t="shared" si="1"/>
        <v>6.5912772127652724E-4</v>
      </c>
      <c r="I51" s="197">
        <v>409</v>
      </c>
      <c r="J51" s="195">
        <v>343</v>
      </c>
      <c r="K51" s="196">
        <v>439</v>
      </c>
      <c r="L51" s="195">
        <v>419</v>
      </c>
      <c r="M51" s="194">
        <f t="shared" si="2"/>
        <v>1610</v>
      </c>
      <c r="N51" s="200">
        <f t="shared" si="3"/>
        <v>-8.6956521739129933E-3</v>
      </c>
      <c r="O51" s="199">
        <v>3436</v>
      </c>
      <c r="P51" s="195">
        <v>3130</v>
      </c>
      <c r="Q51" s="196">
        <v>4944</v>
      </c>
      <c r="R51" s="195">
        <v>4173</v>
      </c>
      <c r="S51" s="194">
        <f t="shared" si="4"/>
        <v>15683</v>
      </c>
      <c r="T51" s="198">
        <f t="shared" si="5"/>
        <v>7.3577223948183019E-4</v>
      </c>
      <c r="U51" s="197">
        <v>3518</v>
      </c>
      <c r="V51" s="195">
        <v>2427</v>
      </c>
      <c r="W51" s="196">
        <v>5443</v>
      </c>
      <c r="X51" s="195">
        <v>4073</v>
      </c>
      <c r="Y51" s="194">
        <f t="shared" si="6"/>
        <v>15461</v>
      </c>
      <c r="Z51" s="193">
        <f t="shared" si="7"/>
        <v>1.4358709009766546E-2</v>
      </c>
    </row>
    <row r="52" spans="1:26" ht="21" customHeight="1" x14ac:dyDescent="0.3">
      <c r="A52" s="201" t="s">
        <v>415</v>
      </c>
      <c r="B52" s="448" t="s">
        <v>415</v>
      </c>
      <c r="C52" s="199">
        <v>511</v>
      </c>
      <c r="D52" s="195">
        <v>466</v>
      </c>
      <c r="E52" s="196">
        <v>296</v>
      </c>
      <c r="F52" s="195">
        <v>274</v>
      </c>
      <c r="G52" s="194">
        <f t="shared" si="0"/>
        <v>1547</v>
      </c>
      <c r="H52" s="198">
        <f t="shared" si="1"/>
        <v>6.3889134386891451E-4</v>
      </c>
      <c r="I52" s="197">
        <v>511</v>
      </c>
      <c r="J52" s="195">
        <v>430</v>
      </c>
      <c r="K52" s="196">
        <v>269</v>
      </c>
      <c r="L52" s="195">
        <v>306</v>
      </c>
      <c r="M52" s="194">
        <f t="shared" si="2"/>
        <v>1516</v>
      </c>
      <c r="N52" s="200">
        <f t="shared" si="3"/>
        <v>2.0448548812664891E-2</v>
      </c>
      <c r="O52" s="199">
        <v>3771</v>
      </c>
      <c r="P52" s="195">
        <v>3601</v>
      </c>
      <c r="Q52" s="196">
        <v>2792</v>
      </c>
      <c r="R52" s="195">
        <v>2722</v>
      </c>
      <c r="S52" s="194">
        <f t="shared" si="4"/>
        <v>12886</v>
      </c>
      <c r="T52" s="198">
        <f t="shared" si="5"/>
        <v>6.0455021857826077E-4</v>
      </c>
      <c r="U52" s="197">
        <v>4187</v>
      </c>
      <c r="V52" s="195">
        <v>3421</v>
      </c>
      <c r="W52" s="196">
        <v>1941</v>
      </c>
      <c r="X52" s="195">
        <v>2038</v>
      </c>
      <c r="Y52" s="194">
        <f t="shared" si="6"/>
        <v>11587</v>
      </c>
      <c r="Z52" s="193">
        <f t="shared" si="7"/>
        <v>0.11210839734184863</v>
      </c>
    </row>
    <row r="53" spans="1:26" ht="21" customHeight="1" x14ac:dyDescent="0.3">
      <c r="A53" s="201" t="s">
        <v>410</v>
      </c>
      <c r="B53" s="448" t="s">
        <v>410</v>
      </c>
      <c r="C53" s="199">
        <v>566</v>
      </c>
      <c r="D53" s="195">
        <v>507</v>
      </c>
      <c r="E53" s="196">
        <v>144</v>
      </c>
      <c r="F53" s="195">
        <v>227</v>
      </c>
      <c r="G53" s="194">
        <f t="shared" si="0"/>
        <v>1444</v>
      </c>
      <c r="H53" s="198">
        <f t="shared" si="1"/>
        <v>5.9635365258352464E-4</v>
      </c>
      <c r="I53" s="197">
        <v>546</v>
      </c>
      <c r="J53" s="195">
        <v>531</v>
      </c>
      <c r="K53" s="196">
        <v>551</v>
      </c>
      <c r="L53" s="195">
        <v>609</v>
      </c>
      <c r="M53" s="194">
        <f t="shared" si="2"/>
        <v>2237</v>
      </c>
      <c r="N53" s="200">
        <f t="shared" si="3"/>
        <v>-0.3544926240500671</v>
      </c>
      <c r="O53" s="199">
        <v>3954</v>
      </c>
      <c r="P53" s="195">
        <v>3805</v>
      </c>
      <c r="Q53" s="196">
        <v>3808</v>
      </c>
      <c r="R53" s="195">
        <v>4467</v>
      </c>
      <c r="S53" s="194">
        <f t="shared" si="4"/>
        <v>16034</v>
      </c>
      <c r="T53" s="198">
        <f t="shared" si="5"/>
        <v>7.5223950059629318E-4</v>
      </c>
      <c r="U53" s="197">
        <v>4486</v>
      </c>
      <c r="V53" s="195">
        <v>4435</v>
      </c>
      <c r="W53" s="196">
        <v>3659</v>
      </c>
      <c r="X53" s="195">
        <v>4232</v>
      </c>
      <c r="Y53" s="194">
        <f t="shared" si="6"/>
        <v>16812</v>
      </c>
      <c r="Z53" s="193">
        <f t="shared" si="7"/>
        <v>-4.6276469188674785E-2</v>
      </c>
    </row>
    <row r="54" spans="1:26" ht="21" customHeight="1" x14ac:dyDescent="0.3">
      <c r="A54" s="201" t="s">
        <v>419</v>
      </c>
      <c r="B54" s="448" t="s">
        <v>420</v>
      </c>
      <c r="C54" s="199">
        <v>0</v>
      </c>
      <c r="D54" s="195">
        <v>0</v>
      </c>
      <c r="E54" s="196">
        <v>700</v>
      </c>
      <c r="F54" s="195">
        <v>614</v>
      </c>
      <c r="G54" s="194">
        <f t="shared" si="0"/>
        <v>1314</v>
      </c>
      <c r="H54" s="198">
        <f t="shared" si="1"/>
        <v>5.4266530435924604E-4</v>
      </c>
      <c r="I54" s="197"/>
      <c r="J54" s="195"/>
      <c r="K54" s="196">
        <v>608</v>
      </c>
      <c r="L54" s="195">
        <v>624</v>
      </c>
      <c r="M54" s="194">
        <f t="shared" si="2"/>
        <v>1232</v>
      </c>
      <c r="N54" s="200">
        <f t="shared" si="3"/>
        <v>6.6558441558441483E-2</v>
      </c>
      <c r="O54" s="199"/>
      <c r="P54" s="195"/>
      <c r="Q54" s="196">
        <v>5437</v>
      </c>
      <c r="R54" s="195">
        <v>5286</v>
      </c>
      <c r="S54" s="194">
        <f t="shared" si="4"/>
        <v>10723</v>
      </c>
      <c r="T54" s="198">
        <f t="shared" si="5"/>
        <v>5.0307248128315149E-4</v>
      </c>
      <c r="U54" s="197"/>
      <c r="V54" s="195"/>
      <c r="W54" s="196">
        <v>5127</v>
      </c>
      <c r="X54" s="195">
        <v>5105</v>
      </c>
      <c r="Y54" s="194">
        <f t="shared" si="6"/>
        <v>10232</v>
      </c>
      <c r="Z54" s="193">
        <f t="shared" si="7"/>
        <v>4.7986708365910902E-2</v>
      </c>
    </row>
    <row r="55" spans="1:26" ht="21" customHeight="1" x14ac:dyDescent="0.3">
      <c r="A55" s="201" t="s">
        <v>401</v>
      </c>
      <c r="B55" s="448" t="s">
        <v>416</v>
      </c>
      <c r="C55" s="199">
        <v>0</v>
      </c>
      <c r="D55" s="195">
        <v>0</v>
      </c>
      <c r="E55" s="196">
        <v>570</v>
      </c>
      <c r="F55" s="195">
        <v>631</v>
      </c>
      <c r="G55" s="194">
        <f t="shared" si="0"/>
        <v>1201</v>
      </c>
      <c r="H55" s="198">
        <f t="shared" si="1"/>
        <v>4.9599774013352703E-4</v>
      </c>
      <c r="I55" s="197"/>
      <c r="J55" s="195"/>
      <c r="K55" s="196">
        <v>397</v>
      </c>
      <c r="L55" s="195">
        <v>480</v>
      </c>
      <c r="M55" s="194">
        <f t="shared" si="2"/>
        <v>877</v>
      </c>
      <c r="N55" s="200">
        <f t="shared" si="3"/>
        <v>0.36944127708095786</v>
      </c>
      <c r="O55" s="199"/>
      <c r="P55" s="195"/>
      <c r="Q55" s="196">
        <v>6489</v>
      </c>
      <c r="R55" s="195">
        <v>6852</v>
      </c>
      <c r="S55" s="194">
        <f t="shared" si="4"/>
        <v>13341</v>
      </c>
      <c r="T55" s="198">
        <f t="shared" si="5"/>
        <v>6.2589666817108316E-4</v>
      </c>
      <c r="U55" s="197"/>
      <c r="V55" s="195"/>
      <c r="W55" s="196">
        <v>2754</v>
      </c>
      <c r="X55" s="195">
        <v>2563</v>
      </c>
      <c r="Y55" s="194">
        <f t="shared" si="6"/>
        <v>5317</v>
      </c>
      <c r="Z55" s="193">
        <f t="shared" si="7"/>
        <v>1.5091216851608049</v>
      </c>
    </row>
    <row r="56" spans="1:26" ht="21" customHeight="1" x14ac:dyDescent="0.3">
      <c r="A56" s="201" t="s">
        <v>422</v>
      </c>
      <c r="B56" s="448" t="s">
        <v>423</v>
      </c>
      <c r="C56" s="199">
        <v>640</v>
      </c>
      <c r="D56" s="195">
        <v>449</v>
      </c>
      <c r="E56" s="196">
        <v>22</v>
      </c>
      <c r="F56" s="195">
        <v>16</v>
      </c>
      <c r="G56" s="194">
        <f t="shared" si="0"/>
        <v>1127</v>
      </c>
      <c r="H56" s="198">
        <f t="shared" si="1"/>
        <v>4.6543668037509156E-4</v>
      </c>
      <c r="I56" s="197">
        <v>430</v>
      </c>
      <c r="J56" s="195">
        <v>389</v>
      </c>
      <c r="K56" s="196">
        <v>6</v>
      </c>
      <c r="L56" s="195">
        <v>11</v>
      </c>
      <c r="M56" s="194">
        <f t="shared" si="2"/>
        <v>836</v>
      </c>
      <c r="N56" s="200">
        <f t="shared" si="3"/>
        <v>0.34808612440191378</v>
      </c>
      <c r="O56" s="199">
        <v>4009</v>
      </c>
      <c r="P56" s="195">
        <v>3639</v>
      </c>
      <c r="Q56" s="196">
        <v>329</v>
      </c>
      <c r="R56" s="195">
        <v>354</v>
      </c>
      <c r="S56" s="194">
        <f t="shared" si="4"/>
        <v>8331</v>
      </c>
      <c r="T56" s="198">
        <f t="shared" si="5"/>
        <v>3.9085114628088552E-4</v>
      </c>
      <c r="U56" s="197">
        <v>3826</v>
      </c>
      <c r="V56" s="195">
        <v>3565</v>
      </c>
      <c r="W56" s="196">
        <v>203</v>
      </c>
      <c r="X56" s="195">
        <v>653</v>
      </c>
      <c r="Y56" s="194">
        <f t="shared" si="6"/>
        <v>8247</v>
      </c>
      <c r="Z56" s="193">
        <f t="shared" si="7"/>
        <v>1.0185522008002934E-2</v>
      </c>
    </row>
    <row r="57" spans="1:26" ht="21" customHeight="1" x14ac:dyDescent="0.3">
      <c r="A57" s="201" t="s">
        <v>421</v>
      </c>
      <c r="B57" s="448" t="s">
        <v>421</v>
      </c>
      <c r="C57" s="199">
        <v>494</v>
      </c>
      <c r="D57" s="195">
        <v>474</v>
      </c>
      <c r="E57" s="196">
        <v>25</v>
      </c>
      <c r="F57" s="195">
        <v>34</v>
      </c>
      <c r="G57" s="194">
        <f t="shared" si="0"/>
        <v>1027</v>
      </c>
      <c r="H57" s="198">
        <f t="shared" si="1"/>
        <v>4.2413795097180038E-4</v>
      </c>
      <c r="I57" s="197">
        <v>493</v>
      </c>
      <c r="J57" s="195">
        <v>453</v>
      </c>
      <c r="K57" s="196">
        <v>51</v>
      </c>
      <c r="L57" s="195">
        <v>78</v>
      </c>
      <c r="M57" s="194">
        <f t="shared" si="2"/>
        <v>1075</v>
      </c>
      <c r="N57" s="200">
        <f t="shared" si="3"/>
        <v>-4.4651162790697696E-2</v>
      </c>
      <c r="O57" s="199">
        <v>4064</v>
      </c>
      <c r="P57" s="195">
        <v>3881</v>
      </c>
      <c r="Q57" s="196">
        <v>203</v>
      </c>
      <c r="R57" s="195">
        <v>208</v>
      </c>
      <c r="S57" s="194">
        <f t="shared" si="4"/>
        <v>8356</v>
      </c>
      <c r="T57" s="198">
        <f t="shared" si="5"/>
        <v>3.9202402812664499E-4</v>
      </c>
      <c r="U57" s="197">
        <v>3915</v>
      </c>
      <c r="V57" s="195">
        <v>3645</v>
      </c>
      <c r="W57" s="196">
        <v>113</v>
      </c>
      <c r="X57" s="195">
        <v>142</v>
      </c>
      <c r="Y57" s="194">
        <f t="shared" si="6"/>
        <v>7815</v>
      </c>
      <c r="Z57" s="193">
        <f t="shared" si="7"/>
        <v>6.9225847728726864E-2</v>
      </c>
    </row>
    <row r="58" spans="1:26" ht="21" customHeight="1" x14ac:dyDescent="0.3">
      <c r="A58" s="201" t="s">
        <v>425</v>
      </c>
      <c r="B58" s="448" t="s">
        <v>426</v>
      </c>
      <c r="C58" s="199">
        <v>28</v>
      </c>
      <c r="D58" s="195">
        <v>59</v>
      </c>
      <c r="E58" s="196">
        <v>371</v>
      </c>
      <c r="F58" s="195">
        <v>506</v>
      </c>
      <c r="G58" s="194">
        <f t="shared" si="0"/>
        <v>964</v>
      </c>
      <c r="H58" s="198">
        <f t="shared" si="1"/>
        <v>3.9811975144772696E-4</v>
      </c>
      <c r="I58" s="197">
        <v>0</v>
      </c>
      <c r="J58" s="195">
        <v>44</v>
      </c>
      <c r="K58" s="196">
        <v>340</v>
      </c>
      <c r="L58" s="195">
        <v>390</v>
      </c>
      <c r="M58" s="194">
        <f t="shared" si="2"/>
        <v>774</v>
      </c>
      <c r="N58" s="200">
        <f t="shared" si="3"/>
        <v>0.24547803617571051</v>
      </c>
      <c r="O58" s="199">
        <v>92</v>
      </c>
      <c r="P58" s="195">
        <v>402</v>
      </c>
      <c r="Q58" s="196">
        <v>2327</v>
      </c>
      <c r="R58" s="195">
        <v>3407</v>
      </c>
      <c r="S58" s="194">
        <f t="shared" si="4"/>
        <v>6228</v>
      </c>
      <c r="T58" s="198">
        <f t="shared" si="5"/>
        <v>2.9218832541559896E-4</v>
      </c>
      <c r="U58" s="197">
        <v>353</v>
      </c>
      <c r="V58" s="195">
        <v>497</v>
      </c>
      <c r="W58" s="196">
        <v>2511</v>
      </c>
      <c r="X58" s="195">
        <v>3239</v>
      </c>
      <c r="Y58" s="194">
        <f t="shared" si="6"/>
        <v>6600</v>
      </c>
      <c r="Z58" s="193">
        <f t="shared" si="7"/>
        <v>-5.6363636363636394E-2</v>
      </c>
    </row>
    <row r="59" spans="1:26" ht="21" customHeight="1" x14ac:dyDescent="0.3">
      <c r="A59" s="201" t="s">
        <v>424</v>
      </c>
      <c r="B59" s="448" t="s">
        <v>424</v>
      </c>
      <c r="C59" s="199">
        <v>374</v>
      </c>
      <c r="D59" s="195">
        <v>380</v>
      </c>
      <c r="E59" s="196">
        <v>99</v>
      </c>
      <c r="F59" s="195">
        <v>84</v>
      </c>
      <c r="G59" s="194">
        <f t="shared" si="0"/>
        <v>937</v>
      </c>
      <c r="H59" s="198">
        <f t="shared" si="1"/>
        <v>3.8696909450883834E-4</v>
      </c>
      <c r="I59" s="197">
        <v>268</v>
      </c>
      <c r="J59" s="195">
        <v>289</v>
      </c>
      <c r="K59" s="196">
        <v>97</v>
      </c>
      <c r="L59" s="195">
        <v>116</v>
      </c>
      <c r="M59" s="194">
        <f t="shared" si="2"/>
        <v>770</v>
      </c>
      <c r="N59" s="200">
        <f t="shared" si="3"/>
        <v>0.2168831168831169</v>
      </c>
      <c r="O59" s="199">
        <v>2557</v>
      </c>
      <c r="P59" s="195">
        <v>2883</v>
      </c>
      <c r="Q59" s="196">
        <v>1020</v>
      </c>
      <c r="R59" s="195">
        <v>1061</v>
      </c>
      <c r="S59" s="194">
        <f t="shared" si="4"/>
        <v>7521</v>
      </c>
      <c r="T59" s="198">
        <f t="shared" si="5"/>
        <v>3.5284977447827868E-4</v>
      </c>
      <c r="U59" s="197">
        <v>2184</v>
      </c>
      <c r="V59" s="195">
        <v>2352</v>
      </c>
      <c r="W59" s="196">
        <v>826</v>
      </c>
      <c r="X59" s="195">
        <v>1667</v>
      </c>
      <c r="Y59" s="194">
        <f t="shared" si="6"/>
        <v>7029</v>
      </c>
      <c r="Z59" s="193">
        <f t="shared" si="7"/>
        <v>6.9995731967563035E-2</v>
      </c>
    </row>
    <row r="60" spans="1:26" ht="21" customHeight="1" x14ac:dyDescent="0.3">
      <c r="A60" s="201" t="s">
        <v>440</v>
      </c>
      <c r="B60" s="448" t="s">
        <v>441</v>
      </c>
      <c r="C60" s="199">
        <v>0</v>
      </c>
      <c r="D60" s="195">
        <v>0</v>
      </c>
      <c r="E60" s="196">
        <v>442</v>
      </c>
      <c r="F60" s="195">
        <v>427</v>
      </c>
      <c r="G60" s="194">
        <f>SUM(C60:F60)</f>
        <v>869</v>
      </c>
      <c r="H60" s="198">
        <f>G60/$G$9</f>
        <v>3.5888595851460035E-4</v>
      </c>
      <c r="I60" s="197"/>
      <c r="J60" s="195"/>
      <c r="K60" s="196">
        <v>212</v>
      </c>
      <c r="L60" s="195">
        <v>248</v>
      </c>
      <c r="M60" s="194">
        <f>SUM(I60:L60)</f>
        <v>460</v>
      </c>
      <c r="N60" s="200">
        <f>IF(ISERROR(G60/M60-1),"         /0",(G60/M60-1))</f>
        <v>0.88913043478260878</v>
      </c>
      <c r="O60" s="199"/>
      <c r="P60" s="195"/>
      <c r="Q60" s="196">
        <v>3242</v>
      </c>
      <c r="R60" s="195">
        <v>3466</v>
      </c>
      <c r="S60" s="194">
        <f>SUM(O60:R60)</f>
        <v>6708</v>
      </c>
      <c r="T60" s="198">
        <f>S60/$S$9</f>
        <v>3.1470765685418076E-4</v>
      </c>
      <c r="U60" s="197"/>
      <c r="V60" s="195"/>
      <c r="W60" s="196">
        <v>1922</v>
      </c>
      <c r="X60" s="195">
        <v>2249</v>
      </c>
      <c r="Y60" s="194">
        <f>SUM(U60:X60)</f>
        <v>4171</v>
      </c>
      <c r="Z60" s="193">
        <f>IF(ISERROR(S60/Y60-1),"         /0",IF(S60/Y60&gt;5,"  *  ",(S60/Y60-1)))</f>
        <v>0.60824742268041243</v>
      </c>
    </row>
    <row r="61" spans="1:26" ht="21" customHeight="1" thickBot="1" x14ac:dyDescent="0.35">
      <c r="A61" s="192" t="s">
        <v>59</v>
      </c>
      <c r="B61" s="449" t="s">
        <v>59</v>
      </c>
      <c r="C61" s="190">
        <v>1975</v>
      </c>
      <c r="D61" s="186">
        <v>2222</v>
      </c>
      <c r="E61" s="187">
        <v>6829</v>
      </c>
      <c r="F61" s="186">
        <v>8392</v>
      </c>
      <c r="G61" s="185">
        <f>SUM(C61:F61)</f>
        <v>19418</v>
      </c>
      <c r="H61" s="189">
        <f>G61/$G$9</f>
        <v>8.0193872755310817E-3</v>
      </c>
      <c r="I61" s="188">
        <v>1196</v>
      </c>
      <c r="J61" s="186">
        <v>1992</v>
      </c>
      <c r="K61" s="187">
        <v>8361</v>
      </c>
      <c r="L61" s="186">
        <v>8378</v>
      </c>
      <c r="M61" s="185">
        <f>SUM(I61:L61)</f>
        <v>19927</v>
      </c>
      <c r="N61" s="191">
        <f>IF(ISERROR(G61/M61-1),"         /0",(G61/M61-1))</f>
        <v>-2.5543232799718929E-2</v>
      </c>
      <c r="O61" s="190">
        <v>16737</v>
      </c>
      <c r="P61" s="186">
        <v>18671</v>
      </c>
      <c r="Q61" s="187">
        <v>59032</v>
      </c>
      <c r="R61" s="186">
        <v>71808</v>
      </c>
      <c r="S61" s="185">
        <f>SUM(O61:R61)</f>
        <v>166248</v>
      </c>
      <c r="T61" s="189">
        <f>S61/$S$9</f>
        <v>7.7995704437528093E-3</v>
      </c>
      <c r="U61" s="188">
        <v>21721</v>
      </c>
      <c r="V61" s="186">
        <v>20214</v>
      </c>
      <c r="W61" s="187">
        <v>61420</v>
      </c>
      <c r="X61" s="186">
        <v>61956</v>
      </c>
      <c r="Y61" s="185">
        <f>SUM(U61:X61)</f>
        <v>165311</v>
      </c>
      <c r="Z61" s="184">
        <f>IF(ISERROR(S61/Y61-1),"         /0",IF(S61/Y61&gt;5,"  *  ",(S61/Y61-1)))</f>
        <v>5.6681043608712844E-3</v>
      </c>
    </row>
    <row r="62" spans="1:26" ht="17.25" thickTop="1" x14ac:dyDescent="0.3">
      <c r="A62" s="183" t="s">
        <v>44</v>
      </c>
      <c r="B62" s="183"/>
    </row>
    <row r="63" spans="1:26" ht="16.5" x14ac:dyDescent="0.3">
      <c r="A63" s="183" t="s">
        <v>43</v>
      </c>
      <c r="B63" s="183"/>
    </row>
    <row r="64" spans="1:26" x14ac:dyDescent="0.25">
      <c r="A64" s="450" t="s">
        <v>127</v>
      </c>
      <c r="B64" s="451"/>
      <c r="C64" s="451"/>
    </row>
  </sheetData>
  <mergeCells count="27">
    <mergeCell ref="M7:M8"/>
    <mergeCell ref="O7:P7"/>
    <mergeCell ref="Q7:R7"/>
    <mergeCell ref="S7:S8"/>
    <mergeCell ref="U7:V7"/>
    <mergeCell ref="W7:X7"/>
    <mergeCell ref="E7:F7"/>
    <mergeCell ref="G7:G8"/>
    <mergeCell ref="I7:J7"/>
    <mergeCell ref="K7:L7"/>
    <mergeCell ref="B5:B8"/>
    <mergeCell ref="Y1:Z1"/>
    <mergeCell ref="A3:Z3"/>
    <mergeCell ref="A4:Z4"/>
    <mergeCell ref="A5:A8"/>
    <mergeCell ref="C5:N5"/>
    <mergeCell ref="O5:Z5"/>
    <mergeCell ref="C6:G6"/>
    <mergeCell ref="H6:H8"/>
    <mergeCell ref="I6:M6"/>
    <mergeCell ref="N6:N8"/>
    <mergeCell ref="Y7:Y8"/>
    <mergeCell ref="O6:S6"/>
    <mergeCell ref="T6:T8"/>
    <mergeCell ref="U6:Y6"/>
    <mergeCell ref="Z6:Z8"/>
    <mergeCell ref="C7:D7"/>
  </mergeCells>
  <conditionalFormatting sqref="Z62:Z65536 N62:N65536 Z3 N3 N5:N8 Z5:Z8">
    <cfRule type="cellIs" dxfId="19" priority="3" stopIfTrue="1" operator="lessThan">
      <formula>0</formula>
    </cfRule>
  </conditionalFormatting>
  <conditionalFormatting sqref="N9:N61 Z9:Z61">
    <cfRule type="cellIs" dxfId="18" priority="4" stopIfTrue="1" operator="lessThan">
      <formula>0</formula>
    </cfRule>
    <cfRule type="cellIs" dxfId="17" priority="5" stopIfTrue="1" operator="greaterThanOrEqual">
      <formula>0</formula>
    </cfRule>
  </conditionalFormatting>
  <conditionalFormatting sqref="H6:H8">
    <cfRule type="cellIs" dxfId="16" priority="2" stopIfTrue="1" operator="lessThan">
      <formula>0</formula>
    </cfRule>
  </conditionalFormatting>
  <conditionalFormatting sqref="T6:T8">
    <cfRule type="cellIs" dxfId="15" priority="1" stopIfTrue="1" operator="lessThan">
      <formula>0</formula>
    </cfRule>
  </conditionalFormatting>
  <hyperlinks>
    <hyperlink ref="Y1:Z1" location="INDICE!A1" display="Volver al Indice"/>
  </hyperlinks>
  <pageMargins left="0.2" right="0.22" top="0.54" bottom="0.19685039370078741" header="0.15748031496062992" footer="0.15748031496062992"/>
  <pageSetup scale="77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0"/>
    <pageSetUpPr autoPageBreaks="0"/>
  </sheetPr>
  <dimension ref="A1:Z65"/>
  <sheetViews>
    <sheetView showGridLines="0" zoomScale="76" zoomScaleNormal="76" workbookViewId="0">
      <selection activeCell="U10" sqref="U10:X61"/>
    </sheetView>
  </sheetViews>
  <sheetFormatPr defaultColWidth="8" defaultRowHeight="13.5" x14ac:dyDescent="0.25"/>
  <cols>
    <col min="1" max="1" width="25.42578125" style="182" customWidth="1"/>
    <col min="2" max="2" width="40.42578125" style="182" bestFit="1" customWidth="1"/>
    <col min="3" max="3" width="11.42578125" style="182" customWidth="1"/>
    <col min="4" max="4" width="12.42578125" style="182" bestFit="1" customWidth="1"/>
    <col min="5" max="5" width="8.5703125" style="182" bestFit="1" customWidth="1"/>
    <col min="6" max="6" width="10.5703125" style="182" bestFit="1" customWidth="1"/>
    <col min="7" max="7" width="11.7109375" style="182" customWidth="1"/>
    <col min="8" max="8" width="10.7109375" style="182" customWidth="1"/>
    <col min="9" max="10" width="11.5703125" style="182" bestFit="1" customWidth="1"/>
    <col min="11" max="11" width="9" style="182" bestFit="1" customWidth="1"/>
    <col min="12" max="12" width="10.5703125" style="182" bestFit="1" customWidth="1"/>
    <col min="13" max="13" width="11.5703125" style="182" bestFit="1" customWidth="1"/>
    <col min="14" max="14" width="10" style="182" customWidth="1"/>
    <col min="15" max="15" width="11.5703125" style="182" bestFit="1" customWidth="1"/>
    <col min="16" max="16" width="12.42578125" style="182" bestFit="1" customWidth="1"/>
    <col min="17" max="17" width="9.42578125" style="182" customWidth="1"/>
    <col min="18" max="18" width="10.5703125" style="182" bestFit="1" customWidth="1"/>
    <col min="19" max="19" width="11.85546875" style="182" customWidth="1"/>
    <col min="20" max="20" width="10.140625" style="182" customWidth="1"/>
    <col min="21" max="22" width="11.5703125" style="182" bestFit="1" customWidth="1"/>
    <col min="23" max="24" width="10.28515625" style="182" customWidth="1"/>
    <col min="25" max="25" width="10.7109375" style="182" customWidth="1"/>
    <col min="26" max="26" width="9.85546875" style="182" bestFit="1" customWidth="1"/>
    <col min="27" max="16384" width="8" style="182"/>
  </cols>
  <sheetData>
    <row r="1" spans="1:26" ht="18.75" thickBot="1" x14ac:dyDescent="0.3">
      <c r="Y1" s="624" t="s">
        <v>28</v>
      </c>
      <c r="Z1" s="625"/>
    </row>
    <row r="2" spans="1:26" ht="5.25" customHeight="1" thickBot="1" x14ac:dyDescent="0.3"/>
    <row r="3" spans="1:26" ht="24.75" customHeight="1" thickTop="1" x14ac:dyDescent="0.25">
      <c r="A3" s="626" t="s">
        <v>128</v>
      </c>
      <c r="B3" s="627"/>
      <c r="C3" s="627"/>
      <c r="D3" s="627"/>
      <c r="E3" s="627"/>
      <c r="F3" s="627"/>
      <c r="G3" s="627"/>
      <c r="H3" s="627"/>
      <c r="I3" s="627"/>
      <c r="J3" s="627"/>
      <c r="K3" s="627"/>
      <c r="L3" s="627"/>
      <c r="M3" s="627"/>
      <c r="N3" s="627"/>
      <c r="O3" s="627"/>
      <c r="P3" s="627"/>
      <c r="Q3" s="627"/>
      <c r="R3" s="627"/>
      <c r="S3" s="627"/>
      <c r="T3" s="627"/>
      <c r="U3" s="627"/>
      <c r="V3" s="627"/>
      <c r="W3" s="627"/>
      <c r="X3" s="627"/>
      <c r="Y3" s="627"/>
      <c r="Z3" s="628"/>
    </row>
    <row r="4" spans="1:26" ht="21.2" customHeight="1" thickBot="1" x14ac:dyDescent="0.3">
      <c r="A4" s="640" t="s">
        <v>46</v>
      </c>
      <c r="B4" s="641"/>
      <c r="C4" s="641"/>
      <c r="D4" s="641"/>
      <c r="E4" s="641"/>
      <c r="F4" s="641"/>
      <c r="G4" s="641"/>
      <c r="H4" s="641"/>
      <c r="I4" s="641"/>
      <c r="J4" s="641"/>
      <c r="K4" s="641"/>
      <c r="L4" s="641"/>
      <c r="M4" s="641"/>
      <c r="N4" s="641"/>
      <c r="O4" s="641"/>
      <c r="P4" s="641"/>
      <c r="Q4" s="641"/>
      <c r="R4" s="641"/>
      <c r="S4" s="641"/>
      <c r="T4" s="641"/>
      <c r="U4" s="641"/>
      <c r="V4" s="641"/>
      <c r="W4" s="641"/>
      <c r="X4" s="641"/>
      <c r="Y4" s="641"/>
      <c r="Z4" s="642"/>
    </row>
    <row r="5" spans="1:26" s="228" customFormat="1" ht="19.899999999999999" customHeight="1" thickTop="1" thickBot="1" x14ac:dyDescent="0.3">
      <c r="A5" s="725" t="s">
        <v>125</v>
      </c>
      <c r="B5" s="725" t="s">
        <v>126</v>
      </c>
      <c r="C5" s="647" t="s">
        <v>37</v>
      </c>
      <c r="D5" s="648"/>
      <c r="E5" s="648"/>
      <c r="F5" s="648"/>
      <c r="G5" s="648"/>
      <c r="H5" s="648"/>
      <c r="I5" s="648"/>
      <c r="J5" s="648"/>
      <c r="K5" s="649"/>
      <c r="L5" s="649"/>
      <c r="M5" s="649"/>
      <c r="N5" s="650"/>
      <c r="O5" s="651" t="s">
        <v>36</v>
      </c>
      <c r="P5" s="648"/>
      <c r="Q5" s="648"/>
      <c r="R5" s="648"/>
      <c r="S5" s="648"/>
      <c r="T5" s="648"/>
      <c r="U5" s="648"/>
      <c r="V5" s="648"/>
      <c r="W5" s="648"/>
      <c r="X5" s="648"/>
      <c r="Y5" s="648"/>
      <c r="Z5" s="650"/>
    </row>
    <row r="6" spans="1:26" s="227" customFormat="1" ht="26.25" customHeight="1" thickBot="1" x14ac:dyDescent="0.3">
      <c r="A6" s="726"/>
      <c r="B6" s="726"/>
      <c r="C6" s="636" t="s">
        <v>450</v>
      </c>
      <c r="D6" s="637"/>
      <c r="E6" s="637"/>
      <c r="F6" s="637"/>
      <c r="G6" s="638"/>
      <c r="H6" s="633" t="s">
        <v>35</v>
      </c>
      <c r="I6" s="636" t="s">
        <v>451</v>
      </c>
      <c r="J6" s="637"/>
      <c r="K6" s="637"/>
      <c r="L6" s="637"/>
      <c r="M6" s="638"/>
      <c r="N6" s="633" t="s">
        <v>34</v>
      </c>
      <c r="O6" s="643" t="s">
        <v>452</v>
      </c>
      <c r="P6" s="637"/>
      <c r="Q6" s="637"/>
      <c r="R6" s="637"/>
      <c r="S6" s="637"/>
      <c r="T6" s="633" t="s">
        <v>35</v>
      </c>
      <c r="U6" s="644" t="s">
        <v>453</v>
      </c>
      <c r="V6" s="645"/>
      <c r="W6" s="645"/>
      <c r="X6" s="645"/>
      <c r="Y6" s="646"/>
      <c r="Z6" s="633" t="s">
        <v>34</v>
      </c>
    </row>
    <row r="7" spans="1:26" s="222" customFormat="1" ht="26.25" customHeight="1" x14ac:dyDescent="0.25">
      <c r="A7" s="727"/>
      <c r="B7" s="727"/>
      <c r="C7" s="616" t="s">
        <v>22</v>
      </c>
      <c r="D7" s="617"/>
      <c r="E7" s="618" t="s">
        <v>21</v>
      </c>
      <c r="F7" s="639"/>
      <c r="G7" s="620" t="s">
        <v>17</v>
      </c>
      <c r="H7" s="634"/>
      <c r="I7" s="616" t="s">
        <v>22</v>
      </c>
      <c r="J7" s="617"/>
      <c r="K7" s="618" t="s">
        <v>21</v>
      </c>
      <c r="L7" s="639"/>
      <c r="M7" s="620" t="s">
        <v>17</v>
      </c>
      <c r="N7" s="634"/>
      <c r="O7" s="617" t="s">
        <v>22</v>
      </c>
      <c r="P7" s="617"/>
      <c r="Q7" s="618" t="s">
        <v>21</v>
      </c>
      <c r="R7" s="639"/>
      <c r="S7" s="620" t="s">
        <v>17</v>
      </c>
      <c r="T7" s="634"/>
      <c r="U7" s="623" t="s">
        <v>22</v>
      </c>
      <c r="V7" s="619"/>
      <c r="W7" s="618" t="s">
        <v>21</v>
      </c>
      <c r="X7" s="639"/>
      <c r="Y7" s="620" t="s">
        <v>17</v>
      </c>
      <c r="Z7" s="634"/>
    </row>
    <row r="8" spans="1:26" s="222" customFormat="1" ht="19.899999999999999" customHeight="1" thickBot="1" x14ac:dyDescent="0.3">
      <c r="A8" s="728"/>
      <c r="B8" s="728"/>
      <c r="C8" s="225" t="s">
        <v>32</v>
      </c>
      <c r="D8" s="223" t="s">
        <v>31</v>
      </c>
      <c r="E8" s="224" t="s">
        <v>32</v>
      </c>
      <c r="F8" s="452" t="s">
        <v>31</v>
      </c>
      <c r="G8" s="621"/>
      <c r="H8" s="635"/>
      <c r="I8" s="225" t="s">
        <v>32</v>
      </c>
      <c r="J8" s="223" t="s">
        <v>31</v>
      </c>
      <c r="K8" s="224" t="s">
        <v>32</v>
      </c>
      <c r="L8" s="452" t="s">
        <v>31</v>
      </c>
      <c r="M8" s="621"/>
      <c r="N8" s="635"/>
      <c r="O8" s="225" t="s">
        <v>32</v>
      </c>
      <c r="P8" s="223" t="s">
        <v>31</v>
      </c>
      <c r="Q8" s="224" t="s">
        <v>32</v>
      </c>
      <c r="R8" s="452" t="s">
        <v>31</v>
      </c>
      <c r="S8" s="621"/>
      <c r="T8" s="635"/>
      <c r="U8" s="225" t="s">
        <v>32</v>
      </c>
      <c r="V8" s="223" t="s">
        <v>31</v>
      </c>
      <c r="W8" s="224" t="s">
        <v>32</v>
      </c>
      <c r="X8" s="452" t="s">
        <v>31</v>
      </c>
      <c r="Y8" s="621"/>
      <c r="Z8" s="635"/>
    </row>
    <row r="9" spans="1:26" s="211" customFormat="1" ht="18" customHeight="1" thickTop="1" thickBot="1" x14ac:dyDescent="0.3">
      <c r="A9" s="221" t="s">
        <v>24</v>
      </c>
      <c r="B9" s="446"/>
      <c r="C9" s="220">
        <f>SUM(C10:C62)</f>
        <v>10803.517999999996</v>
      </c>
      <c r="D9" s="214">
        <f>SUM(D10:D62)</f>
        <v>10803.518000000002</v>
      </c>
      <c r="E9" s="215">
        <f>SUM(E10:E62)</f>
        <v>1398.1460000000002</v>
      </c>
      <c r="F9" s="214">
        <f>SUM(F10:F62)</f>
        <v>1398.1460000000004</v>
      </c>
      <c r="G9" s="213">
        <f t="shared" ref="G9:G14" si="0">SUM(C9:F9)</f>
        <v>24403.328000000001</v>
      </c>
      <c r="H9" s="217">
        <f t="shared" ref="H9:H62" si="1">G9/$G$9</f>
        <v>1</v>
      </c>
      <c r="I9" s="216">
        <f>SUM(I10:I62)</f>
        <v>10433.908999999998</v>
      </c>
      <c r="J9" s="214">
        <f>SUM(J10:J62)</f>
        <v>10433.909000000001</v>
      </c>
      <c r="K9" s="215">
        <f>SUM(K10:K62)</f>
        <v>1487.0809999999997</v>
      </c>
      <c r="L9" s="214">
        <f>SUM(L10:L62)</f>
        <v>1487.0809999999997</v>
      </c>
      <c r="M9" s="213">
        <f t="shared" ref="M9:M14" si="2">SUM(I9:L9)</f>
        <v>23841.979999999996</v>
      </c>
      <c r="N9" s="219">
        <f t="shared" ref="N9:N14" si="3">IF(ISERROR(G9/M9-1),"         /0",(G9/M9-1))</f>
        <v>2.354452105068483E-2</v>
      </c>
      <c r="O9" s="218">
        <f>SUM(O10:O62)</f>
        <v>88083.94</v>
      </c>
      <c r="P9" s="214">
        <f>SUM(P10:P62)</f>
        <v>88083.94000000009</v>
      </c>
      <c r="Q9" s="215">
        <f>SUM(Q10:Q62)</f>
        <v>9986.8839999999982</v>
      </c>
      <c r="R9" s="214">
        <f>SUM(R10:R62)</f>
        <v>9986.8839999999946</v>
      </c>
      <c r="S9" s="213">
        <f t="shared" ref="S9:S14" si="4">SUM(O9:R9)</f>
        <v>196141.64800000007</v>
      </c>
      <c r="T9" s="217">
        <f t="shared" ref="T9:T62" si="5">S9/$S$9</f>
        <v>1</v>
      </c>
      <c r="U9" s="216">
        <f>SUM(U10:U62)</f>
        <v>84953.235999999961</v>
      </c>
      <c r="V9" s="214">
        <f>SUM(V10:V62)</f>
        <v>84953.235999999961</v>
      </c>
      <c r="W9" s="215">
        <f>SUM(W10:W62)</f>
        <v>10967.213</v>
      </c>
      <c r="X9" s="214">
        <f>SUM(X10:X62)</f>
        <v>10967.212999999998</v>
      </c>
      <c r="Y9" s="213">
        <f t="shared" ref="Y9:Y14" si="6">SUM(U9:X9)</f>
        <v>191840.8979999999</v>
      </c>
      <c r="Z9" s="212">
        <f>IF(ISERROR(S9/Y9-1),"         /0",(S9/Y9-1))</f>
        <v>2.2418316661550364E-2</v>
      </c>
    </row>
    <row r="10" spans="1:26" ht="19.149999999999999" customHeight="1" thickTop="1" x14ac:dyDescent="0.3">
      <c r="A10" s="210" t="s">
        <v>334</v>
      </c>
      <c r="B10" s="447" t="s">
        <v>335</v>
      </c>
      <c r="C10" s="208">
        <v>4985.424</v>
      </c>
      <c r="D10" s="204">
        <v>4209.4480000000012</v>
      </c>
      <c r="E10" s="205">
        <v>290.24299999999999</v>
      </c>
      <c r="F10" s="204">
        <v>183.79599999999994</v>
      </c>
      <c r="G10" s="203">
        <f t="shared" si="0"/>
        <v>9668.9110000000019</v>
      </c>
      <c r="H10" s="207">
        <f t="shared" si="1"/>
        <v>0.39621280343402349</v>
      </c>
      <c r="I10" s="206">
        <v>4399.0600000000013</v>
      </c>
      <c r="J10" s="204">
        <v>4052.168999999999</v>
      </c>
      <c r="K10" s="205">
        <v>235.19399999999996</v>
      </c>
      <c r="L10" s="204">
        <v>134.98599999999999</v>
      </c>
      <c r="M10" s="203">
        <f t="shared" si="2"/>
        <v>8821.4089999999997</v>
      </c>
      <c r="N10" s="209">
        <f t="shared" si="3"/>
        <v>9.6073314365086482E-2</v>
      </c>
      <c r="O10" s="208">
        <v>39630.39</v>
      </c>
      <c r="P10" s="204">
        <v>34722.249000000054</v>
      </c>
      <c r="Q10" s="205">
        <v>2132.4379999999987</v>
      </c>
      <c r="R10" s="204">
        <v>1435.178999999998</v>
      </c>
      <c r="S10" s="203">
        <f t="shared" si="4"/>
        <v>77920.256000000052</v>
      </c>
      <c r="T10" s="207">
        <f t="shared" si="5"/>
        <v>0.39726522538446307</v>
      </c>
      <c r="U10" s="206">
        <v>35181.938999999991</v>
      </c>
      <c r="V10" s="204">
        <v>32127.764999999974</v>
      </c>
      <c r="W10" s="205">
        <v>1508.4749999999999</v>
      </c>
      <c r="X10" s="204">
        <v>1246.9529999999979</v>
      </c>
      <c r="Y10" s="203">
        <f t="shared" si="6"/>
        <v>70065.131999999969</v>
      </c>
      <c r="Z10" s="202">
        <f>IF(ISERROR(S10/Y10-1),"         /0",IF(S10/Y10&gt;5,"  *  ",(S10/Y10-1)))</f>
        <v>0.11211174197174256</v>
      </c>
    </row>
    <row r="11" spans="1:26" ht="19.149999999999999" customHeight="1" x14ac:dyDescent="0.3">
      <c r="A11" s="210" t="s">
        <v>336</v>
      </c>
      <c r="B11" s="447" t="s">
        <v>337</v>
      </c>
      <c r="C11" s="208">
        <v>943.38999999999987</v>
      </c>
      <c r="D11" s="204">
        <v>1015.4550000000002</v>
      </c>
      <c r="E11" s="205">
        <v>107.715</v>
      </c>
      <c r="F11" s="204">
        <v>47.350000000000009</v>
      </c>
      <c r="G11" s="203">
        <f t="shared" si="0"/>
        <v>2113.91</v>
      </c>
      <c r="H11" s="207">
        <f>G11/$G$9</f>
        <v>8.6623840813843084E-2</v>
      </c>
      <c r="I11" s="206">
        <v>847.93599999999992</v>
      </c>
      <c r="J11" s="204">
        <v>893.12599999999986</v>
      </c>
      <c r="K11" s="205">
        <v>34.200000000000003</v>
      </c>
      <c r="L11" s="204">
        <v>44.935000000000002</v>
      </c>
      <c r="M11" s="203">
        <f t="shared" si="2"/>
        <v>1820.1969999999999</v>
      </c>
      <c r="N11" s="209">
        <f t="shared" si="3"/>
        <v>0.16136330298313872</v>
      </c>
      <c r="O11" s="208">
        <v>7854.4370000000072</v>
      </c>
      <c r="P11" s="204">
        <v>7883.6990000000014</v>
      </c>
      <c r="Q11" s="205">
        <v>500.09299999999985</v>
      </c>
      <c r="R11" s="204">
        <v>297.56200000000018</v>
      </c>
      <c r="S11" s="203">
        <f t="shared" si="4"/>
        <v>16535.791000000012</v>
      </c>
      <c r="T11" s="207">
        <f>S11/$S$9</f>
        <v>8.4305353649317794E-2</v>
      </c>
      <c r="U11" s="206">
        <v>7092.4870000000037</v>
      </c>
      <c r="V11" s="204">
        <v>7248.558</v>
      </c>
      <c r="W11" s="205">
        <v>458.85</v>
      </c>
      <c r="X11" s="204">
        <v>1051.5340000000003</v>
      </c>
      <c r="Y11" s="203">
        <f t="shared" si="6"/>
        <v>15851.429000000004</v>
      </c>
      <c r="Z11" s="202">
        <f>IF(ISERROR(S11/Y11-1),"         /0",IF(S11/Y11&gt;5,"  *  ",(S11/Y11-1)))</f>
        <v>4.3173520822634259E-2</v>
      </c>
    </row>
    <row r="12" spans="1:26" ht="19.149999999999999" customHeight="1" x14ac:dyDescent="0.3">
      <c r="A12" s="201" t="s">
        <v>342</v>
      </c>
      <c r="B12" s="448" t="s">
        <v>343</v>
      </c>
      <c r="C12" s="199">
        <v>790.31200000000001</v>
      </c>
      <c r="D12" s="195">
        <v>1010.833</v>
      </c>
      <c r="E12" s="196">
        <v>14.335000000000001</v>
      </c>
      <c r="F12" s="195">
        <v>18.054000000000002</v>
      </c>
      <c r="G12" s="194">
        <f t="shared" si="0"/>
        <v>1833.5340000000001</v>
      </c>
      <c r="H12" s="198">
        <f t="shared" si="1"/>
        <v>7.5134588200429051E-2</v>
      </c>
      <c r="I12" s="197">
        <v>779.02</v>
      </c>
      <c r="J12" s="195">
        <v>868.08100000000002</v>
      </c>
      <c r="K12" s="196">
        <v>3.9749999999999996</v>
      </c>
      <c r="L12" s="195">
        <v>4.09</v>
      </c>
      <c r="M12" s="194">
        <f t="shared" si="2"/>
        <v>1655.1659999999999</v>
      </c>
      <c r="N12" s="200">
        <f t="shared" si="3"/>
        <v>0.10776441758711819</v>
      </c>
      <c r="O12" s="199">
        <v>6250.153000000003</v>
      </c>
      <c r="P12" s="195">
        <v>7975.215000000002</v>
      </c>
      <c r="Q12" s="196">
        <v>148.68200000000007</v>
      </c>
      <c r="R12" s="195">
        <v>113.26400000000005</v>
      </c>
      <c r="S12" s="194">
        <f t="shared" si="4"/>
        <v>14487.314000000006</v>
      </c>
      <c r="T12" s="198">
        <f t="shared" si="5"/>
        <v>7.3861488101700873E-2</v>
      </c>
      <c r="U12" s="197">
        <v>6451.9220000000005</v>
      </c>
      <c r="V12" s="195">
        <v>7315.0880000000061</v>
      </c>
      <c r="W12" s="196">
        <v>720.91600000000005</v>
      </c>
      <c r="X12" s="195">
        <v>80.481999999999999</v>
      </c>
      <c r="Y12" s="194">
        <f t="shared" si="6"/>
        <v>14568.408000000005</v>
      </c>
      <c r="Z12" s="193">
        <f>IF(ISERROR(S12/Y12-1),"         /0",IF(S12/Y12&gt;5,"  *  ",(S12/Y12-1)))</f>
        <v>-5.5664283976669671E-3</v>
      </c>
    </row>
    <row r="13" spans="1:26" ht="19.149999999999999" customHeight="1" x14ac:dyDescent="0.3">
      <c r="A13" s="201" t="s">
        <v>338</v>
      </c>
      <c r="B13" s="448" t="s">
        <v>339</v>
      </c>
      <c r="C13" s="199">
        <v>720.24399999999991</v>
      </c>
      <c r="D13" s="195">
        <v>763.77000000000021</v>
      </c>
      <c r="E13" s="196">
        <v>43.993000000000002</v>
      </c>
      <c r="F13" s="195">
        <v>16.434000000000001</v>
      </c>
      <c r="G13" s="194">
        <f t="shared" si="0"/>
        <v>1544.441</v>
      </c>
      <c r="H13" s="198">
        <f t="shared" si="1"/>
        <v>6.3288130209125576E-2</v>
      </c>
      <c r="I13" s="197">
        <v>793.86099999999988</v>
      </c>
      <c r="J13" s="195">
        <v>830.53499999999997</v>
      </c>
      <c r="K13" s="196">
        <v>75.02</v>
      </c>
      <c r="L13" s="195">
        <v>20.3</v>
      </c>
      <c r="M13" s="194">
        <f t="shared" si="2"/>
        <v>1719.7159999999997</v>
      </c>
      <c r="N13" s="200">
        <f t="shared" si="3"/>
        <v>-0.10192089856697251</v>
      </c>
      <c r="O13" s="199">
        <v>7402.4439999999995</v>
      </c>
      <c r="P13" s="195">
        <v>6417.6209999999992</v>
      </c>
      <c r="Q13" s="196">
        <v>401.8959999999999</v>
      </c>
      <c r="R13" s="195">
        <v>212.49199999999999</v>
      </c>
      <c r="S13" s="194">
        <f t="shared" si="4"/>
        <v>14434.453</v>
      </c>
      <c r="T13" s="198">
        <f t="shared" si="5"/>
        <v>7.3591983891151944E-2</v>
      </c>
      <c r="U13" s="197">
        <v>6374.8639999999941</v>
      </c>
      <c r="V13" s="195">
        <v>5986.1740000000009</v>
      </c>
      <c r="W13" s="196">
        <v>446.86900000000009</v>
      </c>
      <c r="X13" s="195">
        <v>141.06700000000001</v>
      </c>
      <c r="Y13" s="194">
        <f t="shared" si="6"/>
        <v>12948.973999999995</v>
      </c>
      <c r="Z13" s="193">
        <f>IF(ISERROR(S13/Y13-1),"         /0",IF(S13/Y13&gt;5,"  *  ",(S13/Y13-1)))</f>
        <v>0.11471789193491366</v>
      </c>
    </row>
    <row r="14" spans="1:26" ht="19.149999999999999" customHeight="1" x14ac:dyDescent="0.3">
      <c r="A14" s="201" t="s">
        <v>377</v>
      </c>
      <c r="B14" s="448" t="s">
        <v>378</v>
      </c>
      <c r="C14" s="199">
        <v>808.66800000000012</v>
      </c>
      <c r="D14" s="195">
        <v>539.64799999999991</v>
      </c>
      <c r="E14" s="196">
        <v>32.387</v>
      </c>
      <c r="F14" s="195">
        <v>21.407</v>
      </c>
      <c r="G14" s="194">
        <f t="shared" si="0"/>
        <v>1402.11</v>
      </c>
      <c r="H14" s="198">
        <f t="shared" si="1"/>
        <v>5.7455688011077824E-2</v>
      </c>
      <c r="I14" s="197">
        <v>856.70799999999997</v>
      </c>
      <c r="J14" s="195">
        <v>570.84000000000015</v>
      </c>
      <c r="K14" s="196">
        <v>0.33</v>
      </c>
      <c r="L14" s="195">
        <v>0.3</v>
      </c>
      <c r="M14" s="194">
        <f t="shared" si="2"/>
        <v>1428.1780000000001</v>
      </c>
      <c r="N14" s="200">
        <f t="shared" si="3"/>
        <v>-1.8252626773413549E-2</v>
      </c>
      <c r="O14" s="199">
        <v>6442.7899999999963</v>
      </c>
      <c r="P14" s="195">
        <v>4268.415</v>
      </c>
      <c r="Q14" s="196">
        <v>32.866999999999997</v>
      </c>
      <c r="R14" s="195">
        <v>22.376000000000001</v>
      </c>
      <c r="S14" s="194">
        <f t="shared" si="4"/>
        <v>10766.447999999997</v>
      </c>
      <c r="T14" s="198">
        <f t="shared" si="5"/>
        <v>5.4891187617634334E-2</v>
      </c>
      <c r="U14" s="197">
        <v>5814.5040000000017</v>
      </c>
      <c r="V14" s="195">
        <v>4064.1360000000004</v>
      </c>
      <c r="W14" s="196">
        <v>47.30899999999999</v>
      </c>
      <c r="X14" s="195">
        <v>22.983999999999998</v>
      </c>
      <c r="Y14" s="194">
        <f t="shared" si="6"/>
        <v>9948.9330000000027</v>
      </c>
      <c r="Z14" s="193">
        <f>IF(ISERROR(S14/Y14-1),"         /0",IF(S14/Y14&gt;5,"  *  ",(S14/Y14-1)))</f>
        <v>8.2171123275228908E-2</v>
      </c>
    </row>
    <row r="15" spans="1:26" ht="19.149999999999999" customHeight="1" x14ac:dyDescent="0.3">
      <c r="A15" s="201" t="s">
        <v>350</v>
      </c>
      <c r="B15" s="448" t="s">
        <v>351</v>
      </c>
      <c r="C15" s="199">
        <v>161.81399999999999</v>
      </c>
      <c r="D15" s="195">
        <v>483.65900000000005</v>
      </c>
      <c r="E15" s="196">
        <v>57.585000000000008</v>
      </c>
      <c r="F15" s="195">
        <v>131.00400000000002</v>
      </c>
      <c r="G15" s="194">
        <f t="shared" ref="G15:G62" si="7">SUM(C15:F15)</f>
        <v>834.06200000000013</v>
      </c>
      <c r="H15" s="198">
        <f t="shared" si="1"/>
        <v>3.4178207169120546E-2</v>
      </c>
      <c r="I15" s="197">
        <v>195.20699999999999</v>
      </c>
      <c r="J15" s="195">
        <v>434.40600000000001</v>
      </c>
      <c r="K15" s="196">
        <v>34.585000000000001</v>
      </c>
      <c r="L15" s="195">
        <v>68.739000000000004</v>
      </c>
      <c r="M15" s="194">
        <f t="shared" ref="M15:M62" si="8">SUM(I15:L15)</f>
        <v>732.93700000000013</v>
      </c>
      <c r="N15" s="200">
        <f t="shared" ref="N15:N62" si="9">IF(ISERROR(G15/M15-1),"         /0",(G15/M15-1))</f>
        <v>0.13797229502672126</v>
      </c>
      <c r="O15" s="199">
        <v>1532.7759999999998</v>
      </c>
      <c r="P15" s="195">
        <v>3993.1189999999992</v>
      </c>
      <c r="Q15" s="196">
        <v>456.43000000000006</v>
      </c>
      <c r="R15" s="195">
        <v>999.54899999999986</v>
      </c>
      <c r="S15" s="194">
        <f t="shared" ref="S15:S62" si="10">SUM(O15:R15)</f>
        <v>6981.8739999999989</v>
      </c>
      <c r="T15" s="198">
        <f t="shared" si="5"/>
        <v>3.5596081052607434E-2</v>
      </c>
      <c r="U15" s="197">
        <v>1659.0559999999998</v>
      </c>
      <c r="V15" s="195">
        <v>3404.634</v>
      </c>
      <c r="W15" s="196">
        <v>334.06400000000008</v>
      </c>
      <c r="X15" s="195">
        <v>584.25800000000004</v>
      </c>
      <c r="Y15" s="194">
        <f t="shared" ref="Y15:Y62" si="11">SUM(U15:X15)</f>
        <v>5982.0119999999997</v>
      </c>
      <c r="Z15" s="193">
        <f t="shared" ref="Z15:Z62" si="12">IF(ISERROR(S15/Y15-1),"         /0",IF(S15/Y15&gt;5,"  *  ",(S15/Y15-1)))</f>
        <v>0.1671447666771646</v>
      </c>
    </row>
    <row r="16" spans="1:26" ht="19.149999999999999" customHeight="1" x14ac:dyDescent="0.3">
      <c r="A16" s="201" t="s">
        <v>340</v>
      </c>
      <c r="B16" s="448" t="s">
        <v>341</v>
      </c>
      <c r="C16" s="199">
        <v>428.09199999999998</v>
      </c>
      <c r="D16" s="195">
        <v>295.96100000000001</v>
      </c>
      <c r="E16" s="196">
        <v>6.0579999999999998</v>
      </c>
      <c r="F16" s="195">
        <v>7.8439999999999994</v>
      </c>
      <c r="G16" s="194">
        <f t="shared" si="7"/>
        <v>737.95500000000004</v>
      </c>
      <c r="H16" s="198">
        <f t="shared" si="1"/>
        <v>3.0239932848503286E-2</v>
      </c>
      <c r="I16" s="197">
        <v>428.95499999999993</v>
      </c>
      <c r="J16" s="195">
        <v>272.89099999999996</v>
      </c>
      <c r="K16" s="196">
        <v>0.52</v>
      </c>
      <c r="L16" s="195">
        <v>1.9630000000000001</v>
      </c>
      <c r="M16" s="194">
        <f t="shared" si="8"/>
        <v>704.32899999999984</v>
      </c>
      <c r="N16" s="200">
        <f t="shared" si="9"/>
        <v>4.7741893348137276E-2</v>
      </c>
      <c r="O16" s="199">
        <v>2896.4119999999989</v>
      </c>
      <c r="P16" s="195">
        <v>2561.3989999999994</v>
      </c>
      <c r="Q16" s="196">
        <v>23.07599999999999</v>
      </c>
      <c r="R16" s="195">
        <v>26.692999999999998</v>
      </c>
      <c r="S16" s="194">
        <f t="shared" si="10"/>
        <v>5507.5799999999981</v>
      </c>
      <c r="T16" s="198">
        <f t="shared" si="5"/>
        <v>2.8079605000565694E-2</v>
      </c>
      <c r="U16" s="197">
        <v>2617.5370000000007</v>
      </c>
      <c r="V16" s="195">
        <v>2588.7419999999997</v>
      </c>
      <c r="W16" s="196">
        <v>23.741000000000003</v>
      </c>
      <c r="X16" s="195">
        <v>34.980000000000004</v>
      </c>
      <c r="Y16" s="194">
        <f t="shared" si="11"/>
        <v>5265</v>
      </c>
      <c r="Z16" s="193">
        <f t="shared" si="12"/>
        <v>4.6074074074073712E-2</v>
      </c>
    </row>
    <row r="17" spans="1:26" ht="19.149999999999999" customHeight="1" x14ac:dyDescent="0.3">
      <c r="A17" s="201" t="s">
        <v>358</v>
      </c>
      <c r="B17" s="448" t="s">
        <v>358</v>
      </c>
      <c r="C17" s="199">
        <v>223.41399999999999</v>
      </c>
      <c r="D17" s="195">
        <v>243.11699999999999</v>
      </c>
      <c r="E17" s="196">
        <v>36.275000000000006</v>
      </c>
      <c r="F17" s="195">
        <v>33.029000000000003</v>
      </c>
      <c r="G17" s="194">
        <f>SUM(C17:F17)</f>
        <v>535.83499999999992</v>
      </c>
      <c r="H17" s="198">
        <f>G17/$G$9</f>
        <v>2.1957455966661592E-2</v>
      </c>
      <c r="I17" s="197">
        <v>431.00600000000003</v>
      </c>
      <c r="J17" s="195">
        <v>337.12999999999994</v>
      </c>
      <c r="K17" s="196">
        <v>46.850000000000016</v>
      </c>
      <c r="L17" s="195">
        <v>47.175999999999981</v>
      </c>
      <c r="M17" s="194">
        <f>SUM(I17:L17)</f>
        <v>862.16199999999992</v>
      </c>
      <c r="N17" s="200">
        <f>IF(ISERROR(G17/M17-1),"         /0",(G17/M17-1))</f>
        <v>-0.3784984724448538</v>
      </c>
      <c r="O17" s="199">
        <v>2297.1679999999992</v>
      </c>
      <c r="P17" s="195">
        <v>2610.16</v>
      </c>
      <c r="Q17" s="196">
        <v>291.97800000000007</v>
      </c>
      <c r="R17" s="195">
        <v>267.99399999999991</v>
      </c>
      <c r="S17" s="194">
        <f>SUM(O17:R17)</f>
        <v>5467.2999999999993</v>
      </c>
      <c r="T17" s="198">
        <f>S17/$S$9</f>
        <v>2.7874243210192651E-2</v>
      </c>
      <c r="U17" s="197">
        <v>2217.7879999999991</v>
      </c>
      <c r="V17" s="195">
        <v>2217.3329999999992</v>
      </c>
      <c r="W17" s="196">
        <v>216.24099999999981</v>
      </c>
      <c r="X17" s="195">
        <v>200.44600000000008</v>
      </c>
      <c r="Y17" s="194">
        <f>SUM(U17:X17)</f>
        <v>4851.8079999999982</v>
      </c>
      <c r="Z17" s="193">
        <f>IF(ISERROR(S17/Y17-1),"         /0",IF(S17/Y17&gt;5,"  *  ",(S17/Y17-1)))</f>
        <v>0.12685827633739866</v>
      </c>
    </row>
    <row r="18" spans="1:26" ht="19.149999999999999" customHeight="1" x14ac:dyDescent="0.3">
      <c r="A18" s="201" t="s">
        <v>410</v>
      </c>
      <c r="B18" s="448" t="s">
        <v>410</v>
      </c>
      <c r="C18" s="199">
        <v>161.43299999999999</v>
      </c>
      <c r="D18" s="195">
        <v>94.045999999999978</v>
      </c>
      <c r="E18" s="196">
        <v>201.49299999999999</v>
      </c>
      <c r="F18" s="195">
        <v>68.457000000000008</v>
      </c>
      <c r="G18" s="194">
        <f>SUM(C18:F18)</f>
        <v>525.42899999999997</v>
      </c>
      <c r="H18" s="198">
        <f>G18/$G$9</f>
        <v>2.1531038717342157E-2</v>
      </c>
      <c r="I18" s="197">
        <v>134.30600000000001</v>
      </c>
      <c r="J18" s="195">
        <v>60.039000000000001</v>
      </c>
      <c r="K18" s="196">
        <v>289.471</v>
      </c>
      <c r="L18" s="195">
        <v>191.64400000000001</v>
      </c>
      <c r="M18" s="194">
        <f>SUM(I18:L18)</f>
        <v>675.46</v>
      </c>
      <c r="N18" s="200">
        <f>IF(ISERROR(G18/M18-1),"         /0",(G18/M18-1))</f>
        <v>-0.22211677967607268</v>
      </c>
      <c r="O18" s="199">
        <v>1405.6569999999999</v>
      </c>
      <c r="P18" s="195">
        <v>640.27700000000004</v>
      </c>
      <c r="Q18" s="196">
        <v>619.6690000000001</v>
      </c>
      <c r="R18" s="195">
        <v>225.56699999999998</v>
      </c>
      <c r="S18" s="194">
        <f>SUM(O18:R18)</f>
        <v>2891.17</v>
      </c>
      <c r="T18" s="198">
        <f>S18/$S$9</f>
        <v>1.4740214684032832E-2</v>
      </c>
      <c r="U18" s="197">
        <v>3192.7649999999994</v>
      </c>
      <c r="V18" s="195">
        <v>718.34999999999957</v>
      </c>
      <c r="W18" s="196">
        <v>1828.8979999999999</v>
      </c>
      <c r="X18" s="195">
        <v>949.31999999999994</v>
      </c>
      <c r="Y18" s="194">
        <f>SUM(U18:X18)</f>
        <v>6689.3329999999987</v>
      </c>
      <c r="Z18" s="193">
        <f>IF(ISERROR(S18/Y18-1),"         /0",IF(S18/Y18&gt;5,"  *  ",(S18/Y18-1)))</f>
        <v>-0.56779397886156957</v>
      </c>
    </row>
    <row r="19" spans="1:26" ht="19.149999999999999" customHeight="1" x14ac:dyDescent="0.3">
      <c r="A19" s="201" t="s">
        <v>379</v>
      </c>
      <c r="B19" s="448" t="s">
        <v>380</v>
      </c>
      <c r="C19" s="199">
        <v>202.90699999999995</v>
      </c>
      <c r="D19" s="195">
        <v>109.65600000000003</v>
      </c>
      <c r="E19" s="196">
        <v>92.114999999999995</v>
      </c>
      <c r="F19" s="195">
        <v>65.051999999999992</v>
      </c>
      <c r="G19" s="194">
        <f>SUM(C19:F19)</f>
        <v>469.73</v>
      </c>
      <c r="H19" s="198">
        <f>G19/$G$9</f>
        <v>1.9248604124814453E-2</v>
      </c>
      <c r="I19" s="197">
        <v>155.613</v>
      </c>
      <c r="J19" s="195">
        <v>67.832000000000008</v>
      </c>
      <c r="K19" s="196">
        <v>98.809000000000012</v>
      </c>
      <c r="L19" s="195">
        <v>63.985000000000007</v>
      </c>
      <c r="M19" s="194">
        <f>SUM(I19:L19)</f>
        <v>386.23900000000003</v>
      </c>
      <c r="N19" s="200">
        <f>IF(ISERROR(G19/M19-1),"         /0",(G19/M19-1))</f>
        <v>0.21616408493186845</v>
      </c>
      <c r="O19" s="199">
        <v>1299.2380000000003</v>
      </c>
      <c r="P19" s="195">
        <v>681.52499999999964</v>
      </c>
      <c r="Q19" s="196">
        <v>810.47099999999887</v>
      </c>
      <c r="R19" s="195">
        <v>494.33299999999997</v>
      </c>
      <c r="S19" s="194">
        <f>SUM(O19:R19)</f>
        <v>3285.5669999999986</v>
      </c>
      <c r="T19" s="198">
        <f>S19/$S$9</f>
        <v>1.6750991100064568E-2</v>
      </c>
      <c r="U19" s="197">
        <v>1818.4149999999991</v>
      </c>
      <c r="V19" s="195">
        <v>1318.4499999999982</v>
      </c>
      <c r="W19" s="196">
        <v>613.81899999999882</v>
      </c>
      <c r="X19" s="195">
        <v>475.88299999999936</v>
      </c>
      <c r="Y19" s="194">
        <f>SUM(U19:X19)</f>
        <v>4226.5669999999955</v>
      </c>
      <c r="Z19" s="193">
        <f>IF(ISERROR(S19/Y19-1),"         /0",IF(S19/Y19&gt;5,"  *  ",(S19/Y19-1)))</f>
        <v>-0.22263931933410686</v>
      </c>
    </row>
    <row r="20" spans="1:26" ht="19.149999999999999" customHeight="1" x14ac:dyDescent="0.3">
      <c r="A20" s="201" t="s">
        <v>409</v>
      </c>
      <c r="B20" s="448" t="s">
        <v>409</v>
      </c>
      <c r="C20" s="199">
        <v>38.381</v>
      </c>
      <c r="D20" s="195">
        <v>167.84799999999996</v>
      </c>
      <c r="E20" s="196">
        <v>21.334000000000003</v>
      </c>
      <c r="F20" s="195">
        <v>147.94899999999998</v>
      </c>
      <c r="G20" s="194">
        <f t="shared" si="7"/>
        <v>375.51199999999994</v>
      </c>
      <c r="H20" s="198">
        <f t="shared" si="1"/>
        <v>1.5387737279112091E-2</v>
      </c>
      <c r="I20" s="197">
        <v>47.902999999999999</v>
      </c>
      <c r="J20" s="195">
        <v>329.233</v>
      </c>
      <c r="K20" s="196">
        <v>131.01</v>
      </c>
      <c r="L20" s="195">
        <v>260.57299999999998</v>
      </c>
      <c r="M20" s="194">
        <f t="shared" si="8"/>
        <v>768.71900000000005</v>
      </c>
      <c r="N20" s="200">
        <f t="shared" si="9"/>
        <v>-0.51150940720861593</v>
      </c>
      <c r="O20" s="199">
        <v>511.84399999999999</v>
      </c>
      <c r="P20" s="195">
        <v>1392.6379999999997</v>
      </c>
      <c r="Q20" s="196">
        <v>346.95599999999934</v>
      </c>
      <c r="R20" s="195">
        <v>604.65399999999943</v>
      </c>
      <c r="S20" s="194">
        <f t="shared" si="10"/>
        <v>2856.0919999999987</v>
      </c>
      <c r="T20" s="198">
        <f t="shared" si="5"/>
        <v>1.4561374542952742E-2</v>
      </c>
      <c r="U20" s="197">
        <v>862.89399999999955</v>
      </c>
      <c r="V20" s="195">
        <v>4301.6679999999988</v>
      </c>
      <c r="W20" s="196">
        <v>809.28599999999938</v>
      </c>
      <c r="X20" s="195">
        <v>1599.3609999999987</v>
      </c>
      <c r="Y20" s="194">
        <f t="shared" si="11"/>
        <v>7573.2089999999962</v>
      </c>
      <c r="Z20" s="193">
        <f t="shared" si="12"/>
        <v>-0.6228689846008475</v>
      </c>
    </row>
    <row r="21" spans="1:26" ht="19.149999999999999" customHeight="1" x14ac:dyDescent="0.3">
      <c r="A21" s="201" t="s">
        <v>356</v>
      </c>
      <c r="B21" s="448" t="s">
        <v>357</v>
      </c>
      <c r="C21" s="199">
        <v>135.08199999999997</v>
      </c>
      <c r="D21" s="195">
        <v>152.35699999999997</v>
      </c>
      <c r="E21" s="196">
        <v>6.86</v>
      </c>
      <c r="F21" s="195">
        <v>6.87</v>
      </c>
      <c r="G21" s="194">
        <f t="shared" si="7"/>
        <v>301.16899999999998</v>
      </c>
      <c r="H21" s="198">
        <f t="shared" si="1"/>
        <v>1.2341308529721847E-2</v>
      </c>
      <c r="I21" s="197">
        <v>73.509999999999991</v>
      </c>
      <c r="J21" s="195">
        <v>89.887</v>
      </c>
      <c r="K21" s="196">
        <v>0.22</v>
      </c>
      <c r="L21" s="195">
        <v>0.27</v>
      </c>
      <c r="M21" s="194">
        <f t="shared" si="8"/>
        <v>163.887</v>
      </c>
      <c r="N21" s="200">
        <f t="shared" si="9"/>
        <v>0.83766253577159855</v>
      </c>
      <c r="O21" s="199">
        <v>742.37599999999975</v>
      </c>
      <c r="P21" s="195">
        <v>1030.3409999999999</v>
      </c>
      <c r="Q21" s="196">
        <v>29.062999999999999</v>
      </c>
      <c r="R21" s="195">
        <v>32.245999999999995</v>
      </c>
      <c r="S21" s="194">
        <f t="shared" si="10"/>
        <v>1834.0259999999998</v>
      </c>
      <c r="T21" s="198">
        <f t="shared" si="5"/>
        <v>9.3505179481310329E-3</v>
      </c>
      <c r="U21" s="197">
        <v>661.86899999999923</v>
      </c>
      <c r="V21" s="195">
        <v>759.67900000000031</v>
      </c>
      <c r="W21" s="196">
        <v>6.68</v>
      </c>
      <c r="X21" s="195">
        <v>19.291999999999998</v>
      </c>
      <c r="Y21" s="194">
        <f t="shared" si="11"/>
        <v>1447.5199999999995</v>
      </c>
      <c r="Z21" s="193">
        <f t="shared" si="12"/>
        <v>0.26701254559522525</v>
      </c>
    </row>
    <row r="22" spans="1:26" ht="19.149999999999999" customHeight="1" x14ac:dyDescent="0.3">
      <c r="A22" s="201" t="s">
        <v>352</v>
      </c>
      <c r="B22" s="448" t="s">
        <v>353</v>
      </c>
      <c r="C22" s="199">
        <v>101.19500000000002</v>
      </c>
      <c r="D22" s="195">
        <v>175.77899999999997</v>
      </c>
      <c r="E22" s="196">
        <v>2.4259999999999997</v>
      </c>
      <c r="F22" s="195">
        <v>8.0329999999999995</v>
      </c>
      <c r="G22" s="194">
        <f t="shared" si="7"/>
        <v>287.43299999999999</v>
      </c>
      <c r="H22" s="198">
        <f t="shared" si="1"/>
        <v>1.1778434482378796E-2</v>
      </c>
      <c r="I22" s="197">
        <v>145.965</v>
      </c>
      <c r="J22" s="195">
        <v>120.73400000000001</v>
      </c>
      <c r="K22" s="196">
        <v>0.86499999999999988</v>
      </c>
      <c r="L22" s="195">
        <v>1.3160000000000001</v>
      </c>
      <c r="M22" s="194">
        <f t="shared" si="8"/>
        <v>268.88</v>
      </c>
      <c r="N22" s="200">
        <f t="shared" si="9"/>
        <v>6.9001041356739012E-2</v>
      </c>
      <c r="O22" s="199">
        <v>916.18199999999933</v>
      </c>
      <c r="P22" s="195">
        <v>1477.2849999999994</v>
      </c>
      <c r="Q22" s="196">
        <v>49.887999999999984</v>
      </c>
      <c r="R22" s="195">
        <v>66.200999999999993</v>
      </c>
      <c r="S22" s="194">
        <f t="shared" si="10"/>
        <v>2509.5559999999987</v>
      </c>
      <c r="T22" s="198">
        <f t="shared" si="5"/>
        <v>1.2794610556142557E-2</v>
      </c>
      <c r="U22" s="197">
        <v>1182.5899999999999</v>
      </c>
      <c r="V22" s="195">
        <v>959.43699999999978</v>
      </c>
      <c r="W22" s="196">
        <v>24.587999999999994</v>
      </c>
      <c r="X22" s="195">
        <v>35.192</v>
      </c>
      <c r="Y22" s="194">
        <f t="shared" si="11"/>
        <v>2201.8069999999998</v>
      </c>
      <c r="Z22" s="193">
        <f t="shared" si="12"/>
        <v>0.13977110618687227</v>
      </c>
    </row>
    <row r="23" spans="1:26" ht="19.149999999999999" customHeight="1" x14ac:dyDescent="0.3">
      <c r="A23" s="201" t="s">
        <v>346</v>
      </c>
      <c r="B23" s="448" t="s">
        <v>347</v>
      </c>
      <c r="C23" s="199">
        <v>139.06699999999998</v>
      </c>
      <c r="D23" s="195">
        <v>57.027000000000015</v>
      </c>
      <c r="E23" s="196">
        <v>44.443000000000005</v>
      </c>
      <c r="F23" s="195">
        <v>30.072000000000003</v>
      </c>
      <c r="G23" s="194">
        <f t="shared" si="7"/>
        <v>270.60900000000004</v>
      </c>
      <c r="H23" s="198">
        <f t="shared" si="1"/>
        <v>1.1089020317228864E-2</v>
      </c>
      <c r="I23" s="197">
        <v>132.86599999999999</v>
      </c>
      <c r="J23" s="195">
        <v>99.894999999999982</v>
      </c>
      <c r="K23" s="196">
        <v>43.366999999999997</v>
      </c>
      <c r="L23" s="195">
        <v>21.947000000000013</v>
      </c>
      <c r="M23" s="194">
        <f t="shared" si="8"/>
        <v>298.07499999999999</v>
      </c>
      <c r="N23" s="200">
        <f t="shared" si="9"/>
        <v>-9.214459448125456E-2</v>
      </c>
      <c r="O23" s="199">
        <v>1213.7209999999995</v>
      </c>
      <c r="P23" s="195">
        <v>601.75699999999972</v>
      </c>
      <c r="Q23" s="196">
        <v>404.31900000000002</v>
      </c>
      <c r="R23" s="195">
        <v>295.49899999999991</v>
      </c>
      <c r="S23" s="194">
        <f t="shared" si="10"/>
        <v>2515.2959999999989</v>
      </c>
      <c r="T23" s="198">
        <f t="shared" si="5"/>
        <v>1.2823875121106344E-2</v>
      </c>
      <c r="U23" s="197">
        <v>1121.5740000000001</v>
      </c>
      <c r="V23" s="195">
        <v>609.70900000000006</v>
      </c>
      <c r="W23" s="196">
        <v>326.61599999999999</v>
      </c>
      <c r="X23" s="195">
        <v>255.17600000000004</v>
      </c>
      <c r="Y23" s="194">
        <f t="shared" si="11"/>
        <v>2313.0750000000003</v>
      </c>
      <c r="Z23" s="193">
        <f t="shared" si="12"/>
        <v>8.7425180765863031E-2</v>
      </c>
    </row>
    <row r="24" spans="1:26" ht="19.149999999999999" customHeight="1" x14ac:dyDescent="0.3">
      <c r="A24" s="201" t="s">
        <v>344</v>
      </c>
      <c r="B24" s="448" t="s">
        <v>345</v>
      </c>
      <c r="C24" s="199">
        <v>78.664000000000001</v>
      </c>
      <c r="D24" s="195">
        <v>149.476</v>
      </c>
      <c r="E24" s="196">
        <v>8.1329999999999991</v>
      </c>
      <c r="F24" s="195">
        <v>13.287999999999998</v>
      </c>
      <c r="G24" s="194">
        <f t="shared" si="7"/>
        <v>249.56100000000001</v>
      </c>
      <c r="H24" s="198">
        <f t="shared" si="1"/>
        <v>1.0226515006477805E-2</v>
      </c>
      <c r="I24" s="197">
        <v>62.767999999999994</v>
      </c>
      <c r="J24" s="195">
        <v>90.683999999999997</v>
      </c>
      <c r="K24" s="196">
        <v>1.375</v>
      </c>
      <c r="L24" s="195">
        <v>1.5630000000000002</v>
      </c>
      <c r="M24" s="194">
        <f t="shared" si="8"/>
        <v>156.38999999999999</v>
      </c>
      <c r="N24" s="200">
        <f t="shared" si="9"/>
        <v>0.59576059850374086</v>
      </c>
      <c r="O24" s="199">
        <v>627.42399999999964</v>
      </c>
      <c r="P24" s="195">
        <v>1154.9279999999997</v>
      </c>
      <c r="Q24" s="196">
        <v>89.655999999999963</v>
      </c>
      <c r="R24" s="195">
        <v>112.63300000000001</v>
      </c>
      <c r="S24" s="194">
        <f t="shared" si="10"/>
        <v>1984.6409999999994</v>
      </c>
      <c r="T24" s="198">
        <f t="shared" si="5"/>
        <v>1.0118406877054478E-2</v>
      </c>
      <c r="U24" s="197">
        <v>568.476</v>
      </c>
      <c r="V24" s="195">
        <v>840.46799999999951</v>
      </c>
      <c r="W24" s="196">
        <v>51.194000000000045</v>
      </c>
      <c r="X24" s="195">
        <v>47.379000000000026</v>
      </c>
      <c r="Y24" s="194">
        <f t="shared" si="11"/>
        <v>1507.5169999999996</v>
      </c>
      <c r="Z24" s="193">
        <f t="shared" si="12"/>
        <v>0.31649659672162889</v>
      </c>
    </row>
    <row r="25" spans="1:26" ht="19.149999999999999" customHeight="1" x14ac:dyDescent="0.3">
      <c r="A25" s="201" t="s">
        <v>381</v>
      </c>
      <c r="B25" s="448" t="s">
        <v>382</v>
      </c>
      <c r="C25" s="199">
        <v>46.798000000000002</v>
      </c>
      <c r="D25" s="195">
        <v>96.064000000000007</v>
      </c>
      <c r="E25" s="196">
        <v>26.630999999999993</v>
      </c>
      <c r="F25" s="195">
        <v>20.891000000000005</v>
      </c>
      <c r="G25" s="194">
        <f t="shared" si="7"/>
        <v>190.38400000000001</v>
      </c>
      <c r="H25" s="198">
        <f t="shared" si="1"/>
        <v>7.8015588693476565E-3</v>
      </c>
      <c r="I25" s="197">
        <v>29.38</v>
      </c>
      <c r="J25" s="195">
        <v>99.593999999999994</v>
      </c>
      <c r="K25" s="196">
        <v>11.643000000000002</v>
      </c>
      <c r="L25" s="195">
        <v>14.098000000000001</v>
      </c>
      <c r="M25" s="194">
        <f t="shared" si="8"/>
        <v>154.715</v>
      </c>
      <c r="N25" s="200">
        <f t="shared" si="9"/>
        <v>0.23054648870503835</v>
      </c>
      <c r="O25" s="199">
        <v>338.31099999999992</v>
      </c>
      <c r="P25" s="195">
        <v>862.91199999999981</v>
      </c>
      <c r="Q25" s="196">
        <v>131.83999999999997</v>
      </c>
      <c r="R25" s="195">
        <v>109.61599999999999</v>
      </c>
      <c r="S25" s="194">
        <f t="shared" si="10"/>
        <v>1442.6789999999996</v>
      </c>
      <c r="T25" s="198">
        <f t="shared" si="5"/>
        <v>7.3552915187089646E-3</v>
      </c>
      <c r="U25" s="197">
        <v>223.56199999999998</v>
      </c>
      <c r="V25" s="195">
        <v>651.4430000000001</v>
      </c>
      <c r="W25" s="196">
        <v>149.33700000000002</v>
      </c>
      <c r="X25" s="195">
        <v>109.06500000000001</v>
      </c>
      <c r="Y25" s="194">
        <f t="shared" si="11"/>
        <v>1133.4070000000002</v>
      </c>
      <c r="Z25" s="193">
        <f t="shared" si="12"/>
        <v>0.27286932231757821</v>
      </c>
    </row>
    <row r="26" spans="1:26" ht="19.149999999999999" customHeight="1" x14ac:dyDescent="0.3">
      <c r="A26" s="201" t="s">
        <v>354</v>
      </c>
      <c r="B26" s="448" t="s">
        <v>355</v>
      </c>
      <c r="C26" s="199">
        <v>99.999000000000009</v>
      </c>
      <c r="D26" s="195">
        <v>74.00500000000001</v>
      </c>
      <c r="E26" s="196">
        <v>8.4689999999999994</v>
      </c>
      <c r="F26" s="195">
        <v>2.2450000000000001</v>
      </c>
      <c r="G26" s="194">
        <f t="shared" si="7"/>
        <v>184.71800000000002</v>
      </c>
      <c r="H26" s="198">
        <f t="shared" si="1"/>
        <v>7.5693774226203905E-3</v>
      </c>
      <c r="I26" s="197">
        <v>80.802999999999997</v>
      </c>
      <c r="J26" s="195">
        <v>56.542999999999992</v>
      </c>
      <c r="K26" s="196">
        <v>9.6369999999999987</v>
      </c>
      <c r="L26" s="195">
        <v>1.5269999999999999</v>
      </c>
      <c r="M26" s="194">
        <f t="shared" si="8"/>
        <v>148.51</v>
      </c>
      <c r="N26" s="200">
        <f t="shared" si="9"/>
        <v>0.24380849774425983</v>
      </c>
      <c r="O26" s="199">
        <v>744.75299999999936</v>
      </c>
      <c r="P26" s="195">
        <v>603.32099999999991</v>
      </c>
      <c r="Q26" s="196">
        <v>122.767</v>
      </c>
      <c r="R26" s="195">
        <v>40.138000000000005</v>
      </c>
      <c r="S26" s="194">
        <f t="shared" si="10"/>
        <v>1510.9789999999991</v>
      </c>
      <c r="T26" s="198">
        <f t="shared" si="5"/>
        <v>7.7035092516404193E-3</v>
      </c>
      <c r="U26" s="197">
        <v>740.57699999999943</v>
      </c>
      <c r="V26" s="195">
        <v>466.08599999999979</v>
      </c>
      <c r="W26" s="196">
        <v>85.710000000000008</v>
      </c>
      <c r="X26" s="195">
        <v>15.125999999999999</v>
      </c>
      <c r="Y26" s="194">
        <f t="shared" si="11"/>
        <v>1307.4989999999991</v>
      </c>
      <c r="Z26" s="193">
        <f t="shared" si="12"/>
        <v>0.15562535803086663</v>
      </c>
    </row>
    <row r="27" spans="1:26" ht="19.149999999999999" customHeight="1" x14ac:dyDescent="0.3">
      <c r="A27" s="201" t="s">
        <v>407</v>
      </c>
      <c r="B27" s="448" t="s">
        <v>408</v>
      </c>
      <c r="C27" s="199">
        <v>63.582000000000001</v>
      </c>
      <c r="D27" s="195">
        <v>115.717</v>
      </c>
      <c r="E27" s="196">
        <v>0.155</v>
      </c>
      <c r="F27" s="195">
        <v>0.505</v>
      </c>
      <c r="G27" s="194">
        <f t="shared" si="7"/>
        <v>179.959</v>
      </c>
      <c r="H27" s="198">
        <f t="shared" si="1"/>
        <v>7.3743630376971528E-3</v>
      </c>
      <c r="I27" s="197">
        <v>60.038000000000004</v>
      </c>
      <c r="J27" s="195">
        <v>100.49199999999999</v>
      </c>
      <c r="K27" s="196">
        <v>0.24100000000000002</v>
      </c>
      <c r="L27" s="195">
        <v>0.51</v>
      </c>
      <c r="M27" s="194">
        <f t="shared" si="8"/>
        <v>161.28100000000001</v>
      </c>
      <c r="N27" s="200">
        <f t="shared" si="9"/>
        <v>0.11581029383498365</v>
      </c>
      <c r="O27" s="199">
        <v>438.26199999999994</v>
      </c>
      <c r="P27" s="195">
        <v>841.10400000000016</v>
      </c>
      <c r="Q27" s="196">
        <v>18.192999999999994</v>
      </c>
      <c r="R27" s="195">
        <v>22.472000000000001</v>
      </c>
      <c r="S27" s="194">
        <f t="shared" si="10"/>
        <v>1320.0309999999999</v>
      </c>
      <c r="T27" s="198">
        <f t="shared" si="5"/>
        <v>6.729988319461859E-3</v>
      </c>
      <c r="U27" s="197">
        <v>460.79</v>
      </c>
      <c r="V27" s="195">
        <v>681.70600000000002</v>
      </c>
      <c r="W27" s="196">
        <v>36.005000000000003</v>
      </c>
      <c r="X27" s="195">
        <v>25.471999999999998</v>
      </c>
      <c r="Y27" s="194">
        <f t="shared" si="11"/>
        <v>1203.9730000000002</v>
      </c>
      <c r="Z27" s="193">
        <f t="shared" si="12"/>
        <v>9.6395849408582812E-2</v>
      </c>
    </row>
    <row r="28" spans="1:26" ht="19.149999999999999" customHeight="1" x14ac:dyDescent="0.3">
      <c r="A28" s="201" t="s">
        <v>348</v>
      </c>
      <c r="B28" s="448" t="s">
        <v>349</v>
      </c>
      <c r="C28" s="199">
        <v>71.385000000000005</v>
      </c>
      <c r="D28" s="195">
        <v>72.644000000000005</v>
      </c>
      <c r="E28" s="196">
        <v>0.91999999999999993</v>
      </c>
      <c r="F28" s="195">
        <v>1.19</v>
      </c>
      <c r="G28" s="194">
        <f t="shared" si="7"/>
        <v>146.13899999999998</v>
      </c>
      <c r="H28" s="198">
        <f t="shared" si="1"/>
        <v>5.9884864884002693E-3</v>
      </c>
      <c r="I28" s="197">
        <v>86.998999999999995</v>
      </c>
      <c r="J28" s="195">
        <v>60.000999999999991</v>
      </c>
      <c r="K28" s="196">
        <v>0.79</v>
      </c>
      <c r="L28" s="195">
        <v>0.67</v>
      </c>
      <c r="M28" s="194">
        <f t="shared" si="8"/>
        <v>148.45999999999998</v>
      </c>
      <c r="N28" s="200">
        <f t="shared" si="9"/>
        <v>-1.5633840765189255E-2</v>
      </c>
      <c r="O28" s="199">
        <v>976.7799999999994</v>
      </c>
      <c r="P28" s="195">
        <v>676.8349999999997</v>
      </c>
      <c r="Q28" s="196">
        <v>24.980999999999995</v>
      </c>
      <c r="R28" s="195">
        <v>23.080000000000002</v>
      </c>
      <c r="S28" s="194">
        <f t="shared" si="10"/>
        <v>1701.675999999999</v>
      </c>
      <c r="T28" s="198">
        <f t="shared" si="5"/>
        <v>8.6757504963963505E-3</v>
      </c>
      <c r="U28" s="197">
        <v>1008.9319999999997</v>
      </c>
      <c r="V28" s="195">
        <v>579.58000000000004</v>
      </c>
      <c r="W28" s="196">
        <v>38.065999999999995</v>
      </c>
      <c r="X28" s="195">
        <v>21.076999999999995</v>
      </c>
      <c r="Y28" s="194">
        <f t="shared" si="11"/>
        <v>1647.6549999999997</v>
      </c>
      <c r="Z28" s="193">
        <f t="shared" si="12"/>
        <v>3.2786596708655136E-2</v>
      </c>
    </row>
    <row r="29" spans="1:26" ht="19.149999999999999" customHeight="1" x14ac:dyDescent="0.3">
      <c r="A29" s="201" t="s">
        <v>397</v>
      </c>
      <c r="B29" s="448" t="s">
        <v>398</v>
      </c>
      <c r="C29" s="199">
        <v>91.015000000000001</v>
      </c>
      <c r="D29" s="195">
        <v>16.619</v>
      </c>
      <c r="E29" s="196">
        <v>13.079000000000001</v>
      </c>
      <c r="F29" s="195">
        <v>19.183</v>
      </c>
      <c r="G29" s="194">
        <f t="shared" si="7"/>
        <v>139.89599999999999</v>
      </c>
      <c r="H29" s="198">
        <f t="shared" si="1"/>
        <v>5.7326607256190619E-3</v>
      </c>
      <c r="I29" s="197">
        <v>26.676000000000002</v>
      </c>
      <c r="J29" s="195">
        <v>16.957000000000001</v>
      </c>
      <c r="K29" s="196">
        <v>8.2249999999999996</v>
      </c>
      <c r="L29" s="195">
        <v>8.875</v>
      </c>
      <c r="M29" s="194">
        <f t="shared" si="8"/>
        <v>60.733000000000004</v>
      </c>
      <c r="N29" s="200" t="s">
        <v>51</v>
      </c>
      <c r="O29" s="199">
        <v>704.26600000000008</v>
      </c>
      <c r="P29" s="195">
        <v>217.63000000000019</v>
      </c>
      <c r="Q29" s="196">
        <v>26.525999999999993</v>
      </c>
      <c r="R29" s="195">
        <v>34.403999999999996</v>
      </c>
      <c r="S29" s="194">
        <f t="shared" si="10"/>
        <v>982.82600000000025</v>
      </c>
      <c r="T29" s="198">
        <f t="shared" si="5"/>
        <v>5.0107970949647565E-3</v>
      </c>
      <c r="U29" s="197">
        <v>267.76700000000005</v>
      </c>
      <c r="V29" s="195">
        <v>145.96600000000001</v>
      </c>
      <c r="W29" s="196">
        <v>29.025000000000002</v>
      </c>
      <c r="X29" s="195">
        <v>24.557000000000006</v>
      </c>
      <c r="Y29" s="194">
        <f t="shared" si="11"/>
        <v>467.31500000000005</v>
      </c>
      <c r="Z29" s="193">
        <f t="shared" si="12"/>
        <v>1.1031338604581493</v>
      </c>
    </row>
    <row r="30" spans="1:26" ht="19.149999999999999" customHeight="1" x14ac:dyDescent="0.3">
      <c r="A30" s="201" t="s">
        <v>359</v>
      </c>
      <c r="B30" s="448" t="s">
        <v>360</v>
      </c>
      <c r="C30" s="199">
        <v>12.171999999999997</v>
      </c>
      <c r="D30" s="195">
        <v>62.925000000000011</v>
      </c>
      <c r="E30" s="196">
        <v>16.387</v>
      </c>
      <c r="F30" s="195">
        <v>42.024000000000001</v>
      </c>
      <c r="G30" s="194">
        <f t="shared" si="7"/>
        <v>133.50800000000001</v>
      </c>
      <c r="H30" s="198">
        <f t="shared" si="1"/>
        <v>5.4708931503113017E-3</v>
      </c>
      <c r="I30" s="197">
        <v>13.018999999999998</v>
      </c>
      <c r="J30" s="195">
        <v>58.598000000000006</v>
      </c>
      <c r="K30" s="196">
        <v>24.248000000000005</v>
      </c>
      <c r="L30" s="195">
        <v>27.725999999999999</v>
      </c>
      <c r="M30" s="194">
        <f t="shared" si="8"/>
        <v>123.59100000000001</v>
      </c>
      <c r="N30" s="200">
        <f t="shared" si="9"/>
        <v>8.0240470584427737E-2</v>
      </c>
      <c r="O30" s="199">
        <v>154.33200000000002</v>
      </c>
      <c r="P30" s="195">
        <v>510.58800000000002</v>
      </c>
      <c r="Q30" s="196">
        <v>182.55299999999994</v>
      </c>
      <c r="R30" s="195">
        <v>255.63799999999983</v>
      </c>
      <c r="S30" s="194">
        <f t="shared" si="10"/>
        <v>1103.1109999999999</v>
      </c>
      <c r="T30" s="198">
        <f t="shared" si="5"/>
        <v>5.6240528783565611E-3</v>
      </c>
      <c r="U30" s="197">
        <v>168.59900000000007</v>
      </c>
      <c r="V30" s="195">
        <v>536.79999999999939</v>
      </c>
      <c r="W30" s="196">
        <v>150.37099999999995</v>
      </c>
      <c r="X30" s="195">
        <v>174.07499999999993</v>
      </c>
      <c r="Y30" s="194">
        <f t="shared" si="11"/>
        <v>1029.8449999999993</v>
      </c>
      <c r="Z30" s="193">
        <f t="shared" si="12"/>
        <v>7.1142744781982348E-2</v>
      </c>
    </row>
    <row r="31" spans="1:26" ht="19.149999999999999" customHeight="1" x14ac:dyDescent="0.3">
      <c r="A31" s="201" t="s">
        <v>401</v>
      </c>
      <c r="B31" s="448" t="s">
        <v>402</v>
      </c>
      <c r="C31" s="199">
        <v>53.401000000000003</v>
      </c>
      <c r="D31" s="195">
        <v>63.747999999999998</v>
      </c>
      <c r="E31" s="196">
        <v>0.63</v>
      </c>
      <c r="F31" s="195">
        <v>1.2730000000000001</v>
      </c>
      <c r="G31" s="194">
        <f t="shared" si="7"/>
        <v>119.05199999999999</v>
      </c>
      <c r="H31" s="198">
        <f t="shared" si="1"/>
        <v>4.878514930422604E-3</v>
      </c>
      <c r="I31" s="197">
        <v>47.734999999999999</v>
      </c>
      <c r="J31" s="195">
        <v>63.225999999999999</v>
      </c>
      <c r="K31" s="196">
        <v>0.46200000000000002</v>
      </c>
      <c r="L31" s="195">
        <v>2.2770000000000001</v>
      </c>
      <c r="M31" s="194">
        <f t="shared" si="8"/>
        <v>113.7</v>
      </c>
      <c r="N31" s="200" t="s">
        <v>51</v>
      </c>
      <c r="O31" s="199">
        <v>361.96999999999986</v>
      </c>
      <c r="P31" s="195">
        <v>656.68999999999971</v>
      </c>
      <c r="Q31" s="196">
        <v>15.251999999999999</v>
      </c>
      <c r="R31" s="195">
        <v>23.613999999999994</v>
      </c>
      <c r="S31" s="194">
        <f t="shared" si="10"/>
        <v>1057.5259999999996</v>
      </c>
      <c r="T31" s="198">
        <f t="shared" si="5"/>
        <v>5.3916443079952059E-3</v>
      </c>
      <c r="U31" s="197">
        <v>332.91099999999994</v>
      </c>
      <c r="V31" s="195">
        <v>485.64400000000006</v>
      </c>
      <c r="W31" s="196">
        <v>6.5220000000000011</v>
      </c>
      <c r="X31" s="195">
        <v>11.556999999999999</v>
      </c>
      <c r="Y31" s="194">
        <f t="shared" si="11"/>
        <v>836.63400000000013</v>
      </c>
      <c r="Z31" s="193">
        <f t="shared" si="12"/>
        <v>0.26402465116167817</v>
      </c>
    </row>
    <row r="32" spans="1:26" ht="19.149999999999999" customHeight="1" x14ac:dyDescent="0.3">
      <c r="A32" s="201" t="s">
        <v>425</v>
      </c>
      <c r="B32" s="448" t="s">
        <v>426</v>
      </c>
      <c r="C32" s="199">
        <v>19.100000000000001</v>
      </c>
      <c r="D32" s="195">
        <v>57.250999999999998</v>
      </c>
      <c r="E32" s="196">
        <v>12.768999999999998</v>
      </c>
      <c r="F32" s="195">
        <v>21.761000000000003</v>
      </c>
      <c r="G32" s="194">
        <f t="shared" si="7"/>
        <v>110.881</v>
      </c>
      <c r="H32" s="198">
        <f t="shared" si="1"/>
        <v>4.5436835500469444E-3</v>
      </c>
      <c r="I32" s="197">
        <v>89.164000000000001</v>
      </c>
      <c r="J32" s="195">
        <v>105.76</v>
      </c>
      <c r="K32" s="196">
        <v>7.8389999999999986</v>
      </c>
      <c r="L32" s="195">
        <v>18.471</v>
      </c>
      <c r="M32" s="194">
        <f t="shared" si="8"/>
        <v>221.23400000000001</v>
      </c>
      <c r="N32" s="200">
        <f t="shared" si="9"/>
        <v>-0.49880669336539596</v>
      </c>
      <c r="O32" s="199">
        <v>126.39299999999999</v>
      </c>
      <c r="P32" s="195">
        <v>276.10600000000005</v>
      </c>
      <c r="Q32" s="196">
        <v>87.552000000000021</v>
      </c>
      <c r="R32" s="195">
        <v>170.16799999999998</v>
      </c>
      <c r="S32" s="194">
        <f t="shared" si="10"/>
        <v>660.21900000000005</v>
      </c>
      <c r="T32" s="198">
        <f t="shared" si="5"/>
        <v>3.3660316752309525E-3</v>
      </c>
      <c r="U32" s="197">
        <v>557.25900000000001</v>
      </c>
      <c r="V32" s="195">
        <v>875.04200000000014</v>
      </c>
      <c r="W32" s="196">
        <v>108.00099999999998</v>
      </c>
      <c r="X32" s="195">
        <v>173.09599999999995</v>
      </c>
      <c r="Y32" s="194">
        <f t="shared" si="11"/>
        <v>1713.3980000000001</v>
      </c>
      <c r="Z32" s="193">
        <f t="shared" si="12"/>
        <v>-0.61467271468742224</v>
      </c>
    </row>
    <row r="33" spans="1:26" ht="19.149999999999999" customHeight="1" x14ac:dyDescent="0.3">
      <c r="A33" s="201" t="s">
        <v>369</v>
      </c>
      <c r="B33" s="448" t="s">
        <v>370</v>
      </c>
      <c r="C33" s="199">
        <v>49.321999999999996</v>
      </c>
      <c r="D33" s="195">
        <v>50.984000000000002</v>
      </c>
      <c r="E33" s="196">
        <v>0</v>
      </c>
      <c r="F33" s="195">
        <v>0</v>
      </c>
      <c r="G33" s="194">
        <f t="shared" si="7"/>
        <v>100.306</v>
      </c>
      <c r="H33" s="198">
        <f t="shared" si="1"/>
        <v>4.1103410157827648E-3</v>
      </c>
      <c r="I33" s="197">
        <v>42.987000000000002</v>
      </c>
      <c r="J33" s="195">
        <v>38.766999999999996</v>
      </c>
      <c r="K33" s="196">
        <v>1.7930000000000001</v>
      </c>
      <c r="L33" s="195">
        <v>1.585</v>
      </c>
      <c r="M33" s="194">
        <f t="shared" si="8"/>
        <v>85.131999999999991</v>
      </c>
      <c r="N33" s="200">
        <f t="shared" si="9"/>
        <v>0.1782408495042993</v>
      </c>
      <c r="O33" s="199">
        <v>303.06899999999996</v>
      </c>
      <c r="P33" s="195">
        <v>322.09700000000009</v>
      </c>
      <c r="Q33" s="196">
        <v>2.2480000000000002</v>
      </c>
      <c r="R33" s="195">
        <v>5.6110000000000007</v>
      </c>
      <c r="S33" s="194">
        <f t="shared" si="10"/>
        <v>633.02500000000009</v>
      </c>
      <c r="T33" s="198">
        <f t="shared" si="5"/>
        <v>3.2273869749478187E-3</v>
      </c>
      <c r="U33" s="197">
        <v>334.24400000000003</v>
      </c>
      <c r="V33" s="195">
        <v>329.29399999999987</v>
      </c>
      <c r="W33" s="196">
        <v>6.5910000000000011</v>
      </c>
      <c r="X33" s="195">
        <v>8.6669999999999998</v>
      </c>
      <c r="Y33" s="194">
        <f t="shared" si="11"/>
        <v>678.79599999999994</v>
      </c>
      <c r="Z33" s="193">
        <f t="shared" si="12"/>
        <v>-6.7429684323419448E-2</v>
      </c>
    </row>
    <row r="34" spans="1:26" ht="19.149999999999999" customHeight="1" x14ac:dyDescent="0.3">
      <c r="A34" s="201" t="s">
        <v>401</v>
      </c>
      <c r="B34" s="448" t="s">
        <v>416</v>
      </c>
      <c r="C34" s="199">
        <v>39.795999999999999</v>
      </c>
      <c r="D34" s="195">
        <v>52.619</v>
      </c>
      <c r="E34" s="196">
        <v>4.2009999999999996</v>
      </c>
      <c r="F34" s="195">
        <v>3.4350000000000005</v>
      </c>
      <c r="G34" s="194">
        <f t="shared" si="7"/>
        <v>100.05099999999999</v>
      </c>
      <c r="H34" s="198">
        <f t="shared" si="1"/>
        <v>4.099891621339515E-3</v>
      </c>
      <c r="I34" s="197">
        <v>8.0560000000000009</v>
      </c>
      <c r="J34" s="195">
        <v>28.756</v>
      </c>
      <c r="K34" s="196">
        <v>14.047000000000001</v>
      </c>
      <c r="L34" s="195">
        <v>24.27</v>
      </c>
      <c r="M34" s="194">
        <f t="shared" si="8"/>
        <v>75.128999999999991</v>
      </c>
      <c r="N34" s="200">
        <f t="shared" si="9"/>
        <v>0.33172277016864338</v>
      </c>
      <c r="O34" s="199">
        <v>313.71500000000003</v>
      </c>
      <c r="P34" s="195">
        <v>367.83300000000008</v>
      </c>
      <c r="Q34" s="196">
        <v>154.06700000000001</v>
      </c>
      <c r="R34" s="195">
        <v>199.47699999999998</v>
      </c>
      <c r="S34" s="194">
        <f t="shared" si="10"/>
        <v>1035.0920000000001</v>
      </c>
      <c r="T34" s="198">
        <f t="shared" si="5"/>
        <v>5.2772677835357011E-3</v>
      </c>
      <c r="U34" s="197">
        <v>135.02599999999998</v>
      </c>
      <c r="V34" s="195">
        <v>179.12700000000001</v>
      </c>
      <c r="W34" s="196">
        <v>120.15300000000001</v>
      </c>
      <c r="X34" s="195">
        <v>144.90799999999999</v>
      </c>
      <c r="Y34" s="194">
        <f t="shared" si="11"/>
        <v>579.21400000000006</v>
      </c>
      <c r="Z34" s="193">
        <f t="shared" si="12"/>
        <v>0.78706315800377746</v>
      </c>
    </row>
    <row r="35" spans="1:26" ht="19.149999999999999" customHeight="1" x14ac:dyDescent="0.3">
      <c r="A35" s="201" t="s">
        <v>387</v>
      </c>
      <c r="B35" s="448" t="s">
        <v>388</v>
      </c>
      <c r="C35" s="199">
        <v>0</v>
      </c>
      <c r="D35" s="195">
        <v>0</v>
      </c>
      <c r="E35" s="196">
        <v>42.766999999999996</v>
      </c>
      <c r="F35" s="195">
        <v>57.216999999999999</v>
      </c>
      <c r="G35" s="194">
        <f t="shared" si="7"/>
        <v>99.983999999999995</v>
      </c>
      <c r="H35" s="198">
        <f t="shared" si="1"/>
        <v>4.0971460941720732E-3</v>
      </c>
      <c r="I35" s="197"/>
      <c r="J35" s="195"/>
      <c r="K35" s="196">
        <v>25.079999999999995</v>
      </c>
      <c r="L35" s="195">
        <v>32.79</v>
      </c>
      <c r="M35" s="194">
        <f t="shared" si="8"/>
        <v>57.86999999999999</v>
      </c>
      <c r="N35" s="200">
        <f t="shared" si="9"/>
        <v>0.72773457750129622</v>
      </c>
      <c r="O35" s="199">
        <v>12.7</v>
      </c>
      <c r="P35" s="195">
        <v>12.3</v>
      </c>
      <c r="Q35" s="196">
        <v>340.43400000000003</v>
      </c>
      <c r="R35" s="195">
        <v>405.62100000000004</v>
      </c>
      <c r="S35" s="194">
        <f t="shared" si="10"/>
        <v>771.05500000000006</v>
      </c>
      <c r="T35" s="198">
        <f t="shared" si="5"/>
        <v>3.9311130902703528E-3</v>
      </c>
      <c r="U35" s="197"/>
      <c r="V35" s="195"/>
      <c r="W35" s="196">
        <v>121.15899999999999</v>
      </c>
      <c r="X35" s="195">
        <v>144.09700000000001</v>
      </c>
      <c r="Y35" s="194">
        <f t="shared" si="11"/>
        <v>265.25599999999997</v>
      </c>
      <c r="Z35" s="193">
        <f t="shared" si="12"/>
        <v>1.9068333986790127</v>
      </c>
    </row>
    <row r="36" spans="1:26" ht="19.149999999999999" customHeight="1" x14ac:dyDescent="0.3">
      <c r="A36" s="201" t="s">
        <v>371</v>
      </c>
      <c r="B36" s="448" t="s">
        <v>372</v>
      </c>
      <c r="C36" s="199">
        <v>8.5609999999999999</v>
      </c>
      <c r="D36" s="195">
        <v>56.516000000000005</v>
      </c>
      <c r="E36" s="196">
        <v>4.907</v>
      </c>
      <c r="F36" s="195">
        <v>17.817</v>
      </c>
      <c r="G36" s="194">
        <f t="shared" si="7"/>
        <v>87.800999999999988</v>
      </c>
      <c r="H36" s="198">
        <f t="shared" si="1"/>
        <v>3.5979109078892839E-3</v>
      </c>
      <c r="I36" s="197">
        <v>16.411000000000001</v>
      </c>
      <c r="J36" s="195">
        <v>30.864000000000001</v>
      </c>
      <c r="K36" s="196">
        <v>47.073999999999998</v>
      </c>
      <c r="L36" s="195">
        <v>23.055999999999997</v>
      </c>
      <c r="M36" s="194">
        <f t="shared" si="8"/>
        <v>117.405</v>
      </c>
      <c r="N36" s="200">
        <f t="shared" si="9"/>
        <v>-0.25215280439504295</v>
      </c>
      <c r="O36" s="199">
        <v>86.519999999999982</v>
      </c>
      <c r="P36" s="195">
        <v>394.6930000000001</v>
      </c>
      <c r="Q36" s="196">
        <v>64.162000000000035</v>
      </c>
      <c r="R36" s="195">
        <v>131.52400000000003</v>
      </c>
      <c r="S36" s="194">
        <f t="shared" si="10"/>
        <v>676.89900000000011</v>
      </c>
      <c r="T36" s="198">
        <f t="shared" si="5"/>
        <v>3.4510722577389573E-3</v>
      </c>
      <c r="U36" s="197">
        <v>61.549000000000021</v>
      </c>
      <c r="V36" s="195">
        <v>207.81299999999999</v>
      </c>
      <c r="W36" s="196">
        <v>94.301000000000016</v>
      </c>
      <c r="X36" s="195">
        <v>111.898</v>
      </c>
      <c r="Y36" s="194">
        <f t="shared" si="11"/>
        <v>475.56100000000004</v>
      </c>
      <c r="Z36" s="193">
        <f t="shared" si="12"/>
        <v>0.42336945207870302</v>
      </c>
    </row>
    <row r="37" spans="1:26" ht="19.149999999999999" customHeight="1" x14ac:dyDescent="0.3">
      <c r="A37" s="201" t="s">
        <v>361</v>
      </c>
      <c r="B37" s="448" t="s">
        <v>362</v>
      </c>
      <c r="C37" s="199">
        <v>17.577999999999999</v>
      </c>
      <c r="D37" s="195">
        <v>49.036000000000001</v>
      </c>
      <c r="E37" s="196">
        <v>7.93</v>
      </c>
      <c r="F37" s="195">
        <v>6.92</v>
      </c>
      <c r="G37" s="194">
        <f t="shared" si="7"/>
        <v>81.464000000000013</v>
      </c>
      <c r="H37" s="198">
        <f t="shared" si="1"/>
        <v>3.3382332114701737E-3</v>
      </c>
      <c r="I37" s="197">
        <v>16.603999999999999</v>
      </c>
      <c r="J37" s="195">
        <v>30.765999999999998</v>
      </c>
      <c r="K37" s="196">
        <v>0.35</v>
      </c>
      <c r="L37" s="195">
        <v>15.865</v>
      </c>
      <c r="M37" s="194">
        <f t="shared" si="8"/>
        <v>63.585000000000001</v>
      </c>
      <c r="N37" s="200">
        <f t="shared" si="9"/>
        <v>0.28118266886844401</v>
      </c>
      <c r="O37" s="199">
        <v>156.93400000000008</v>
      </c>
      <c r="P37" s="195">
        <v>364.28599999999994</v>
      </c>
      <c r="Q37" s="196">
        <v>23.467999999999993</v>
      </c>
      <c r="R37" s="195">
        <v>20.317</v>
      </c>
      <c r="S37" s="194">
        <f t="shared" si="10"/>
        <v>565.005</v>
      </c>
      <c r="T37" s="198">
        <f t="shared" si="5"/>
        <v>2.8805967817706916E-3</v>
      </c>
      <c r="U37" s="197">
        <v>137.34800000000007</v>
      </c>
      <c r="V37" s="195">
        <v>315.28099999999995</v>
      </c>
      <c r="W37" s="196">
        <v>6.3379999999999992</v>
      </c>
      <c r="X37" s="195">
        <v>32.619999999999997</v>
      </c>
      <c r="Y37" s="194">
        <f t="shared" si="11"/>
        <v>491.58700000000005</v>
      </c>
      <c r="Z37" s="193">
        <f t="shared" si="12"/>
        <v>0.14934894535453536</v>
      </c>
    </row>
    <row r="38" spans="1:26" ht="19.149999999999999" customHeight="1" x14ac:dyDescent="0.3">
      <c r="A38" s="201" t="s">
        <v>427</v>
      </c>
      <c r="B38" s="448" t="s">
        <v>427</v>
      </c>
      <c r="C38" s="199">
        <v>6.7</v>
      </c>
      <c r="D38" s="195">
        <v>72.555000000000007</v>
      </c>
      <c r="E38" s="196">
        <v>0.22999999999999998</v>
      </c>
      <c r="F38" s="195">
        <v>0.21</v>
      </c>
      <c r="G38" s="194">
        <f t="shared" si="7"/>
        <v>79.695000000000007</v>
      </c>
      <c r="H38" s="198">
        <f t="shared" si="1"/>
        <v>3.2657430986462177E-3</v>
      </c>
      <c r="I38" s="197"/>
      <c r="J38" s="195"/>
      <c r="K38" s="196">
        <v>0.33999999999999997</v>
      </c>
      <c r="L38" s="195">
        <v>0.46500000000000002</v>
      </c>
      <c r="M38" s="194">
        <f t="shared" si="8"/>
        <v>0.80499999999999994</v>
      </c>
      <c r="N38" s="200">
        <f t="shared" si="9"/>
        <v>98.000000000000014</v>
      </c>
      <c r="O38" s="199">
        <v>60.8</v>
      </c>
      <c r="P38" s="195">
        <v>536.78699999999992</v>
      </c>
      <c r="Q38" s="196">
        <v>1.0209999999999999</v>
      </c>
      <c r="R38" s="195">
        <v>2.3820000000000001</v>
      </c>
      <c r="S38" s="194">
        <f t="shared" si="10"/>
        <v>600.98999999999978</v>
      </c>
      <c r="T38" s="198">
        <f t="shared" si="5"/>
        <v>3.0640611319835529E-3</v>
      </c>
      <c r="U38" s="197">
        <v>0.8</v>
      </c>
      <c r="V38" s="195">
        <v>5.9</v>
      </c>
      <c r="W38" s="196">
        <v>0.77999999999999992</v>
      </c>
      <c r="X38" s="195">
        <v>0.59000000000000008</v>
      </c>
      <c r="Y38" s="194">
        <f t="shared" si="11"/>
        <v>8.07</v>
      </c>
      <c r="Z38" s="193" t="str">
        <f t="shared" si="12"/>
        <v xml:space="preserve">  *  </v>
      </c>
    </row>
    <row r="39" spans="1:26" ht="19.149999999999999" customHeight="1" x14ac:dyDescent="0.3">
      <c r="A39" s="201" t="s">
        <v>385</v>
      </c>
      <c r="B39" s="448" t="s">
        <v>386</v>
      </c>
      <c r="C39" s="199">
        <v>16.667999999999999</v>
      </c>
      <c r="D39" s="195">
        <v>10.592000000000001</v>
      </c>
      <c r="E39" s="196">
        <v>42.305999999999997</v>
      </c>
      <c r="F39" s="195">
        <v>8.66</v>
      </c>
      <c r="G39" s="194">
        <f t="shared" si="7"/>
        <v>78.225999999999999</v>
      </c>
      <c r="H39" s="198">
        <f t="shared" si="1"/>
        <v>3.2055463910496138E-3</v>
      </c>
      <c r="I39" s="197">
        <v>16.106000000000002</v>
      </c>
      <c r="J39" s="195">
        <v>28.967000000000002</v>
      </c>
      <c r="K39" s="196">
        <v>20.795000000000002</v>
      </c>
      <c r="L39" s="195">
        <v>23.79</v>
      </c>
      <c r="M39" s="194">
        <f t="shared" si="8"/>
        <v>89.658000000000015</v>
      </c>
      <c r="N39" s="200">
        <f t="shared" si="9"/>
        <v>-0.12750674786410598</v>
      </c>
      <c r="O39" s="199">
        <v>132.14099999999999</v>
      </c>
      <c r="P39" s="195">
        <v>84.622000000000028</v>
      </c>
      <c r="Q39" s="196">
        <v>115.21100000000001</v>
      </c>
      <c r="R39" s="195">
        <v>88.961999999999989</v>
      </c>
      <c r="S39" s="194">
        <f t="shared" si="10"/>
        <v>420.93600000000004</v>
      </c>
      <c r="T39" s="198">
        <f t="shared" si="5"/>
        <v>2.1460816929609965E-3</v>
      </c>
      <c r="U39" s="197">
        <v>132.17199999999997</v>
      </c>
      <c r="V39" s="195">
        <v>99.955000000000041</v>
      </c>
      <c r="W39" s="196">
        <v>130.34299999999999</v>
      </c>
      <c r="X39" s="195">
        <v>130.56199999999995</v>
      </c>
      <c r="Y39" s="194">
        <f t="shared" si="11"/>
        <v>493.03199999999998</v>
      </c>
      <c r="Z39" s="193">
        <f t="shared" si="12"/>
        <v>-0.14622985931947607</v>
      </c>
    </row>
    <row r="40" spans="1:26" ht="19.149999999999999" customHeight="1" x14ac:dyDescent="0.3">
      <c r="A40" s="201" t="s">
        <v>367</v>
      </c>
      <c r="B40" s="448" t="s">
        <v>368</v>
      </c>
      <c r="C40" s="199">
        <v>14.691999999999998</v>
      </c>
      <c r="D40" s="195">
        <v>62.827999999999989</v>
      </c>
      <c r="E40" s="196">
        <v>0.25</v>
      </c>
      <c r="F40" s="195">
        <v>0.28000000000000003</v>
      </c>
      <c r="G40" s="194">
        <f t="shared" si="7"/>
        <v>78.049999999999983</v>
      </c>
      <c r="H40" s="198">
        <f t="shared" si="1"/>
        <v>3.1983342599829E-3</v>
      </c>
      <c r="I40" s="197">
        <v>7.9699999999999989</v>
      </c>
      <c r="J40" s="195">
        <v>12.526</v>
      </c>
      <c r="K40" s="196">
        <v>0</v>
      </c>
      <c r="L40" s="195">
        <v>0</v>
      </c>
      <c r="M40" s="194">
        <f t="shared" si="8"/>
        <v>20.495999999999999</v>
      </c>
      <c r="N40" s="200">
        <f t="shared" si="9"/>
        <v>2.8080601092896167</v>
      </c>
      <c r="O40" s="199">
        <v>101.59899999999999</v>
      </c>
      <c r="P40" s="195">
        <v>212.07400000000001</v>
      </c>
      <c r="Q40" s="196">
        <v>7.1849999999999987</v>
      </c>
      <c r="R40" s="195">
        <v>5.158999999999998</v>
      </c>
      <c r="S40" s="194">
        <f t="shared" si="10"/>
        <v>326.017</v>
      </c>
      <c r="T40" s="198">
        <f t="shared" si="5"/>
        <v>1.6621508145990486E-3</v>
      </c>
      <c r="U40" s="197">
        <v>90.420000000000059</v>
      </c>
      <c r="V40" s="195">
        <v>145.97000000000008</v>
      </c>
      <c r="W40" s="196">
        <v>0.98399999999999999</v>
      </c>
      <c r="X40" s="195">
        <v>1.46</v>
      </c>
      <c r="Y40" s="194">
        <f t="shared" si="11"/>
        <v>238.83400000000017</v>
      </c>
      <c r="Z40" s="193">
        <f t="shared" si="12"/>
        <v>0.36503596640344238</v>
      </c>
    </row>
    <row r="41" spans="1:26" ht="19.149999999999999" customHeight="1" x14ac:dyDescent="0.3">
      <c r="A41" s="201" t="s">
        <v>433</v>
      </c>
      <c r="B41" s="448" t="s">
        <v>434</v>
      </c>
      <c r="C41" s="199">
        <v>20.9</v>
      </c>
      <c r="D41" s="195">
        <v>39.57</v>
      </c>
      <c r="E41" s="196">
        <v>0.5</v>
      </c>
      <c r="F41" s="195">
        <v>1.5</v>
      </c>
      <c r="G41" s="194">
        <f t="shared" si="7"/>
        <v>62.47</v>
      </c>
      <c r="H41" s="198">
        <f t="shared" si="1"/>
        <v>2.5598967485090558E-3</v>
      </c>
      <c r="I41" s="197">
        <v>12.64</v>
      </c>
      <c r="J41" s="195">
        <v>30.61</v>
      </c>
      <c r="K41" s="196">
        <v>9.2299999999999986</v>
      </c>
      <c r="L41" s="195">
        <v>10.52</v>
      </c>
      <c r="M41" s="194">
        <f t="shared" si="8"/>
        <v>63</v>
      </c>
      <c r="N41" s="200">
        <f t="shared" si="9"/>
        <v>-8.4126984126984272E-3</v>
      </c>
      <c r="O41" s="199">
        <v>128.65</v>
      </c>
      <c r="P41" s="195">
        <v>366.02400000000006</v>
      </c>
      <c r="Q41" s="196">
        <v>2.89</v>
      </c>
      <c r="R41" s="195">
        <v>13.629999999999999</v>
      </c>
      <c r="S41" s="194">
        <f t="shared" si="10"/>
        <v>511.19400000000007</v>
      </c>
      <c r="T41" s="198">
        <f t="shared" si="5"/>
        <v>2.6062491327695989E-3</v>
      </c>
      <c r="U41" s="197">
        <v>89.364000000000004</v>
      </c>
      <c r="V41" s="195">
        <v>188.09000000000003</v>
      </c>
      <c r="W41" s="196">
        <v>105.41300000000001</v>
      </c>
      <c r="X41" s="195">
        <v>120.926</v>
      </c>
      <c r="Y41" s="194">
        <f t="shared" si="11"/>
        <v>503.79300000000006</v>
      </c>
      <c r="Z41" s="193">
        <f t="shared" si="12"/>
        <v>1.4690557431326079E-2</v>
      </c>
    </row>
    <row r="42" spans="1:26" ht="19.149999999999999" customHeight="1" x14ac:dyDescent="0.3">
      <c r="A42" s="201" t="s">
        <v>403</v>
      </c>
      <c r="B42" s="448" t="s">
        <v>404</v>
      </c>
      <c r="C42" s="199">
        <v>1.996</v>
      </c>
      <c r="D42" s="195">
        <v>6.0869999999999997</v>
      </c>
      <c r="E42" s="196">
        <v>27.599</v>
      </c>
      <c r="F42" s="195">
        <v>26.265999999999998</v>
      </c>
      <c r="G42" s="194">
        <f t="shared" si="7"/>
        <v>61.948</v>
      </c>
      <c r="H42" s="198">
        <f t="shared" si="1"/>
        <v>2.538506223413462E-3</v>
      </c>
      <c r="I42" s="197">
        <v>1.266</v>
      </c>
      <c r="J42" s="195">
        <v>6.26</v>
      </c>
      <c r="K42" s="196">
        <v>12.543000000000001</v>
      </c>
      <c r="L42" s="195">
        <v>13.275</v>
      </c>
      <c r="M42" s="194">
        <f t="shared" si="8"/>
        <v>33.344000000000001</v>
      </c>
      <c r="N42" s="200">
        <f t="shared" si="9"/>
        <v>0.85784548944337802</v>
      </c>
      <c r="O42" s="199">
        <v>34.684999999999995</v>
      </c>
      <c r="P42" s="195">
        <v>70.331999999999994</v>
      </c>
      <c r="Q42" s="196">
        <v>268.77300000000002</v>
      </c>
      <c r="R42" s="195">
        <v>253.92000000000002</v>
      </c>
      <c r="S42" s="194">
        <f t="shared" si="10"/>
        <v>627.71</v>
      </c>
      <c r="T42" s="198">
        <f t="shared" si="5"/>
        <v>3.2002892113968564E-3</v>
      </c>
      <c r="U42" s="197">
        <v>186.32900000000006</v>
      </c>
      <c r="V42" s="195">
        <v>199.98100000000002</v>
      </c>
      <c r="W42" s="196">
        <v>146.23099999999999</v>
      </c>
      <c r="X42" s="195">
        <v>154.63099999999997</v>
      </c>
      <c r="Y42" s="194">
        <f t="shared" si="11"/>
        <v>687.17200000000003</v>
      </c>
      <c r="Z42" s="193">
        <f t="shared" si="12"/>
        <v>-8.6531465193576018E-2</v>
      </c>
    </row>
    <row r="43" spans="1:26" ht="19.149999999999999" customHeight="1" x14ac:dyDescent="0.3">
      <c r="A43" s="201" t="s">
        <v>422</v>
      </c>
      <c r="B43" s="448" t="s">
        <v>423</v>
      </c>
      <c r="C43" s="199">
        <v>0.65</v>
      </c>
      <c r="D43" s="195">
        <v>1.4470000000000001</v>
      </c>
      <c r="E43" s="196">
        <v>0.75</v>
      </c>
      <c r="F43" s="195">
        <v>58.870999999999995</v>
      </c>
      <c r="G43" s="194">
        <f t="shared" si="7"/>
        <v>61.717999999999996</v>
      </c>
      <c r="H43" s="198">
        <f t="shared" si="1"/>
        <v>2.5290812794058252E-3</v>
      </c>
      <c r="I43" s="197">
        <v>1.157</v>
      </c>
      <c r="J43" s="195">
        <v>2.5249999999999999</v>
      </c>
      <c r="K43" s="196">
        <v>0.13600000000000001</v>
      </c>
      <c r="L43" s="195">
        <v>5.5999999999999994E-2</v>
      </c>
      <c r="M43" s="194">
        <f t="shared" si="8"/>
        <v>3.8740000000000001</v>
      </c>
      <c r="N43" s="200">
        <f t="shared" si="9"/>
        <v>14.931337119256581</v>
      </c>
      <c r="O43" s="199">
        <v>11.058999999999999</v>
      </c>
      <c r="P43" s="195">
        <v>17.088999999999999</v>
      </c>
      <c r="Q43" s="196">
        <v>2.9050000000000002</v>
      </c>
      <c r="R43" s="195">
        <v>131.303</v>
      </c>
      <c r="S43" s="194">
        <f t="shared" si="10"/>
        <v>162.35599999999999</v>
      </c>
      <c r="T43" s="198">
        <f t="shared" si="5"/>
        <v>8.2774872983630652E-4</v>
      </c>
      <c r="U43" s="197">
        <v>8.6389999999999993</v>
      </c>
      <c r="V43" s="195">
        <v>19.677</v>
      </c>
      <c r="W43" s="196">
        <v>8.9299999999999979</v>
      </c>
      <c r="X43" s="195">
        <v>40.880000000000003</v>
      </c>
      <c r="Y43" s="194">
        <f t="shared" si="11"/>
        <v>78.126000000000005</v>
      </c>
      <c r="Z43" s="193">
        <f t="shared" si="12"/>
        <v>1.0781301999334407</v>
      </c>
    </row>
    <row r="44" spans="1:26" ht="19.149999999999999" customHeight="1" x14ac:dyDescent="0.3">
      <c r="A44" s="201" t="s">
        <v>365</v>
      </c>
      <c r="B44" s="448" t="s">
        <v>366</v>
      </c>
      <c r="C44" s="199">
        <v>24.923999999999999</v>
      </c>
      <c r="D44" s="195">
        <v>27.17</v>
      </c>
      <c r="E44" s="196">
        <v>5.3330000000000002</v>
      </c>
      <c r="F44" s="195">
        <v>0.2</v>
      </c>
      <c r="G44" s="194">
        <f t="shared" si="7"/>
        <v>57.627000000000002</v>
      </c>
      <c r="H44" s="198">
        <f t="shared" si="1"/>
        <v>2.3614402101221604E-3</v>
      </c>
      <c r="I44" s="197">
        <v>6.988999999999999</v>
      </c>
      <c r="J44" s="195">
        <v>10.273999999999999</v>
      </c>
      <c r="K44" s="196">
        <v>9.1999999999999998E-2</v>
      </c>
      <c r="L44" s="195">
        <v>0</v>
      </c>
      <c r="M44" s="194">
        <f t="shared" si="8"/>
        <v>17.354999999999997</v>
      </c>
      <c r="N44" s="200">
        <f t="shared" si="9"/>
        <v>2.3204840103716515</v>
      </c>
      <c r="O44" s="199">
        <v>113.39200000000001</v>
      </c>
      <c r="P44" s="195">
        <v>148.08399999999997</v>
      </c>
      <c r="Q44" s="196">
        <v>20.348000000000003</v>
      </c>
      <c r="R44" s="195">
        <v>14.976000000000003</v>
      </c>
      <c r="S44" s="194">
        <f t="shared" si="10"/>
        <v>296.8</v>
      </c>
      <c r="T44" s="198">
        <f t="shared" si="5"/>
        <v>1.5131921395908732E-3</v>
      </c>
      <c r="U44" s="197">
        <v>70.390000000000015</v>
      </c>
      <c r="V44" s="195">
        <v>99.180999999999997</v>
      </c>
      <c r="W44" s="196">
        <v>5.2859999999999987</v>
      </c>
      <c r="X44" s="195">
        <v>6.0129999999999999</v>
      </c>
      <c r="Y44" s="194">
        <f t="shared" si="11"/>
        <v>180.87000000000003</v>
      </c>
      <c r="Z44" s="193">
        <f t="shared" si="12"/>
        <v>0.64095759385193762</v>
      </c>
    </row>
    <row r="45" spans="1:26" ht="19.149999999999999" customHeight="1" x14ac:dyDescent="0.3">
      <c r="A45" s="201" t="s">
        <v>363</v>
      </c>
      <c r="B45" s="448" t="s">
        <v>364</v>
      </c>
      <c r="C45" s="199">
        <v>15.472999999999999</v>
      </c>
      <c r="D45" s="195">
        <v>13.068000000000001</v>
      </c>
      <c r="E45" s="196">
        <v>13.874999999999998</v>
      </c>
      <c r="F45" s="195">
        <v>13.600999999999999</v>
      </c>
      <c r="G45" s="194">
        <f t="shared" si="7"/>
        <v>56.016999999999996</v>
      </c>
      <c r="H45" s="198">
        <f t="shared" si="1"/>
        <v>2.2954656020687013E-3</v>
      </c>
      <c r="I45" s="197">
        <v>35.498999999999995</v>
      </c>
      <c r="J45" s="195">
        <v>31.302000000000003</v>
      </c>
      <c r="K45" s="196">
        <v>12.229999999999999</v>
      </c>
      <c r="L45" s="195">
        <v>19.815000000000001</v>
      </c>
      <c r="M45" s="194">
        <f t="shared" si="8"/>
        <v>98.846000000000004</v>
      </c>
      <c r="N45" s="200">
        <f t="shared" si="9"/>
        <v>-0.43329016854500946</v>
      </c>
      <c r="O45" s="199">
        <v>184.43299999999994</v>
      </c>
      <c r="P45" s="195">
        <v>227.14899999999994</v>
      </c>
      <c r="Q45" s="196">
        <v>122.83999999999997</v>
      </c>
      <c r="R45" s="195">
        <v>128.7359999999999</v>
      </c>
      <c r="S45" s="194">
        <f t="shared" si="10"/>
        <v>663.15799999999967</v>
      </c>
      <c r="T45" s="198">
        <f t="shared" si="5"/>
        <v>3.3810157442951609E-3</v>
      </c>
      <c r="U45" s="197">
        <v>211.41500000000011</v>
      </c>
      <c r="V45" s="195">
        <v>298.67299999999977</v>
      </c>
      <c r="W45" s="196">
        <v>87.692999999999998</v>
      </c>
      <c r="X45" s="195">
        <v>93.947999999999979</v>
      </c>
      <c r="Y45" s="194">
        <f t="shared" si="11"/>
        <v>691.72899999999981</v>
      </c>
      <c r="Z45" s="193">
        <f t="shared" si="12"/>
        <v>-4.1303747565882176E-2</v>
      </c>
    </row>
    <row r="46" spans="1:26" ht="19.149999999999999" customHeight="1" x14ac:dyDescent="0.3">
      <c r="A46" s="201" t="s">
        <v>457</v>
      </c>
      <c r="B46" s="448" t="s">
        <v>458</v>
      </c>
      <c r="C46" s="199">
        <v>0</v>
      </c>
      <c r="D46" s="195">
        <v>0</v>
      </c>
      <c r="E46" s="196">
        <v>12.052</v>
      </c>
      <c r="F46" s="195">
        <v>39.688000000000002</v>
      </c>
      <c r="G46" s="194">
        <f t="shared" si="7"/>
        <v>51.74</v>
      </c>
      <c r="H46" s="198">
        <f t="shared" si="1"/>
        <v>2.1202026215440778E-3</v>
      </c>
      <c r="I46" s="197">
        <v>30.352000000000004</v>
      </c>
      <c r="J46" s="195">
        <v>29.771999999999998</v>
      </c>
      <c r="K46" s="196">
        <v>8.2680000000000007</v>
      </c>
      <c r="L46" s="195">
        <v>19.712</v>
      </c>
      <c r="M46" s="194">
        <f t="shared" si="8"/>
        <v>88.103999999999999</v>
      </c>
      <c r="N46" s="200">
        <f t="shared" si="9"/>
        <v>-0.41273948969399799</v>
      </c>
      <c r="O46" s="199">
        <v>11.09</v>
      </c>
      <c r="P46" s="195">
        <v>6.5750000000000002</v>
      </c>
      <c r="Q46" s="196">
        <v>65.032000000000011</v>
      </c>
      <c r="R46" s="195">
        <v>98.655000000000015</v>
      </c>
      <c r="S46" s="194">
        <f t="shared" si="10"/>
        <v>181.35200000000003</v>
      </c>
      <c r="T46" s="198">
        <f t="shared" si="5"/>
        <v>9.2459710545513495E-4</v>
      </c>
      <c r="U46" s="197">
        <v>92.992000000000004</v>
      </c>
      <c r="V46" s="195">
        <v>106.27200000000001</v>
      </c>
      <c r="W46" s="196">
        <v>77.133000000000024</v>
      </c>
      <c r="X46" s="195">
        <v>106.06400000000002</v>
      </c>
      <c r="Y46" s="194">
        <f t="shared" si="11"/>
        <v>382.46100000000007</v>
      </c>
      <c r="Z46" s="193">
        <f t="shared" si="12"/>
        <v>-0.5258287773132424</v>
      </c>
    </row>
    <row r="47" spans="1:26" ht="19.149999999999999" customHeight="1" x14ac:dyDescent="0.3">
      <c r="A47" s="201" t="s">
        <v>430</v>
      </c>
      <c r="B47" s="448" t="s">
        <v>430</v>
      </c>
      <c r="C47" s="199">
        <v>16.21</v>
      </c>
      <c r="D47" s="195">
        <v>31.07</v>
      </c>
      <c r="E47" s="196">
        <v>0.51500000000000001</v>
      </c>
      <c r="F47" s="195">
        <v>1.9390000000000003</v>
      </c>
      <c r="G47" s="194">
        <f t="shared" si="7"/>
        <v>49.734000000000002</v>
      </c>
      <c r="H47" s="198">
        <f t="shared" si="1"/>
        <v>2.0380007185905134E-3</v>
      </c>
      <c r="I47" s="197">
        <v>12.6</v>
      </c>
      <c r="J47" s="195">
        <v>36.86</v>
      </c>
      <c r="K47" s="196">
        <v>16.652000000000001</v>
      </c>
      <c r="L47" s="195">
        <v>19.782000000000004</v>
      </c>
      <c r="M47" s="194">
        <f t="shared" si="8"/>
        <v>85.894000000000005</v>
      </c>
      <c r="N47" s="200">
        <f t="shared" si="9"/>
        <v>-0.42098400353924603</v>
      </c>
      <c r="O47" s="199">
        <v>128.726</v>
      </c>
      <c r="P47" s="195">
        <v>290.29700000000003</v>
      </c>
      <c r="Q47" s="196">
        <v>11.167999999999999</v>
      </c>
      <c r="R47" s="195">
        <v>18.298000000000002</v>
      </c>
      <c r="S47" s="194">
        <f t="shared" si="10"/>
        <v>448.48900000000003</v>
      </c>
      <c r="T47" s="198">
        <f t="shared" si="5"/>
        <v>2.2865567031434336E-3</v>
      </c>
      <c r="U47" s="197">
        <v>138.86999999999998</v>
      </c>
      <c r="V47" s="195">
        <v>240.44</v>
      </c>
      <c r="W47" s="196">
        <v>124.57400000000001</v>
      </c>
      <c r="X47" s="195">
        <v>133.92000000000007</v>
      </c>
      <c r="Y47" s="194">
        <f t="shared" si="11"/>
        <v>637.80400000000009</v>
      </c>
      <c r="Z47" s="193">
        <f t="shared" si="12"/>
        <v>-0.29682316197452518</v>
      </c>
    </row>
    <row r="48" spans="1:26" ht="19.149999999999999" customHeight="1" x14ac:dyDescent="0.3">
      <c r="A48" s="201" t="s">
        <v>428</v>
      </c>
      <c r="B48" s="448" t="s">
        <v>428</v>
      </c>
      <c r="C48" s="199">
        <v>16.532</v>
      </c>
      <c r="D48" s="195">
        <v>32.308</v>
      </c>
      <c r="E48" s="196">
        <v>0</v>
      </c>
      <c r="F48" s="195">
        <v>0.06</v>
      </c>
      <c r="G48" s="194">
        <f t="shared" si="7"/>
        <v>48.900000000000006</v>
      </c>
      <c r="H48" s="198">
        <f t="shared" si="1"/>
        <v>2.0038250520584733E-3</v>
      </c>
      <c r="I48" s="197">
        <v>14.358999999999998</v>
      </c>
      <c r="J48" s="195">
        <v>29.396999999999998</v>
      </c>
      <c r="K48" s="196">
        <v>0.1</v>
      </c>
      <c r="L48" s="195">
        <v>0.2</v>
      </c>
      <c r="M48" s="194">
        <f t="shared" si="8"/>
        <v>44.056000000000004</v>
      </c>
      <c r="N48" s="200" t="s">
        <v>51</v>
      </c>
      <c r="O48" s="199">
        <v>105.96700000000001</v>
      </c>
      <c r="P48" s="195">
        <v>196.46899999999999</v>
      </c>
      <c r="Q48" s="196">
        <v>9.43</v>
      </c>
      <c r="R48" s="195">
        <v>20.909999999999997</v>
      </c>
      <c r="S48" s="194">
        <f t="shared" si="10"/>
        <v>332.77600000000007</v>
      </c>
      <c r="T48" s="198">
        <f t="shared" si="5"/>
        <v>1.6966106045973467E-3</v>
      </c>
      <c r="U48" s="197">
        <v>103.71799999999999</v>
      </c>
      <c r="V48" s="195">
        <v>177.83499999999998</v>
      </c>
      <c r="W48" s="196">
        <v>6.9250000000000007</v>
      </c>
      <c r="X48" s="195">
        <v>15.64</v>
      </c>
      <c r="Y48" s="194">
        <f t="shared" si="11"/>
        <v>304.11799999999999</v>
      </c>
      <c r="Z48" s="193">
        <f t="shared" si="12"/>
        <v>9.4233159497300711E-2</v>
      </c>
    </row>
    <row r="49" spans="1:26" ht="19.149999999999999" customHeight="1" x14ac:dyDescent="0.3">
      <c r="A49" s="201" t="s">
        <v>395</v>
      </c>
      <c r="B49" s="448" t="s">
        <v>396</v>
      </c>
      <c r="C49" s="199">
        <v>26.613999999999997</v>
      </c>
      <c r="D49" s="195">
        <v>14.81</v>
      </c>
      <c r="E49" s="196">
        <v>4.4999999999999998E-2</v>
      </c>
      <c r="F49" s="195">
        <v>0.113</v>
      </c>
      <c r="G49" s="194">
        <f t="shared" si="7"/>
        <v>41.582000000000001</v>
      </c>
      <c r="H49" s="198">
        <f t="shared" si="1"/>
        <v>1.7039479205459189E-3</v>
      </c>
      <c r="I49" s="197">
        <v>35.292999999999999</v>
      </c>
      <c r="J49" s="195">
        <v>28.484999999999999</v>
      </c>
      <c r="K49" s="196">
        <v>5.0999999999999997E-2</v>
      </c>
      <c r="L49" s="195">
        <v>5.0999999999999997E-2</v>
      </c>
      <c r="M49" s="194">
        <f t="shared" si="8"/>
        <v>63.88</v>
      </c>
      <c r="N49" s="200">
        <f t="shared" si="9"/>
        <v>-0.34906073888541012</v>
      </c>
      <c r="O49" s="199">
        <v>190.542</v>
      </c>
      <c r="P49" s="195">
        <v>147.15700000000001</v>
      </c>
      <c r="Q49" s="196">
        <v>9.8990000000000027</v>
      </c>
      <c r="R49" s="195">
        <v>8.7119999999999997</v>
      </c>
      <c r="S49" s="194">
        <f t="shared" si="10"/>
        <v>356.31</v>
      </c>
      <c r="T49" s="198">
        <f t="shared" si="5"/>
        <v>1.8165953209488678E-3</v>
      </c>
      <c r="U49" s="197">
        <v>233.17</v>
      </c>
      <c r="V49" s="195">
        <v>128.589</v>
      </c>
      <c r="W49" s="196">
        <v>1.5820000000000001</v>
      </c>
      <c r="X49" s="195">
        <v>6.298</v>
      </c>
      <c r="Y49" s="194">
        <f t="shared" si="11"/>
        <v>369.63900000000001</v>
      </c>
      <c r="Z49" s="193">
        <f t="shared" si="12"/>
        <v>-3.605950670789615E-2</v>
      </c>
    </row>
    <row r="50" spans="1:26" ht="19.149999999999999" customHeight="1" x14ac:dyDescent="0.3">
      <c r="A50" s="201" t="s">
        <v>437</v>
      </c>
      <c r="B50" s="448" t="s">
        <v>437</v>
      </c>
      <c r="C50" s="199">
        <v>13.66</v>
      </c>
      <c r="D50" s="195">
        <v>24.909999999999997</v>
      </c>
      <c r="E50" s="196">
        <v>0.93400000000000005</v>
      </c>
      <c r="F50" s="195">
        <v>1.9010000000000002</v>
      </c>
      <c r="G50" s="194">
        <f t="shared" si="7"/>
        <v>41.404999999999994</v>
      </c>
      <c r="H50" s="198">
        <f t="shared" si="1"/>
        <v>1.6966948114617807E-3</v>
      </c>
      <c r="I50" s="197">
        <v>5.9</v>
      </c>
      <c r="J50" s="195">
        <v>16.170000000000002</v>
      </c>
      <c r="K50" s="196">
        <v>19.57</v>
      </c>
      <c r="L50" s="195">
        <v>4.2249999999999996</v>
      </c>
      <c r="M50" s="194">
        <f t="shared" si="8"/>
        <v>45.865000000000002</v>
      </c>
      <c r="N50" s="200">
        <f t="shared" si="9"/>
        <v>-9.72419055924999E-2</v>
      </c>
      <c r="O50" s="199">
        <v>64.79000000000002</v>
      </c>
      <c r="P50" s="195">
        <v>135.97</v>
      </c>
      <c r="Q50" s="196">
        <v>5.7169999999999996</v>
      </c>
      <c r="R50" s="195">
        <v>11.161999999999999</v>
      </c>
      <c r="S50" s="194">
        <f t="shared" si="10"/>
        <v>217.63900000000004</v>
      </c>
      <c r="T50" s="198">
        <f t="shared" si="5"/>
        <v>1.1096011592601686E-3</v>
      </c>
      <c r="U50" s="197">
        <v>82.15</v>
      </c>
      <c r="V50" s="195">
        <v>132.37</v>
      </c>
      <c r="W50" s="196">
        <v>69.024000000000001</v>
      </c>
      <c r="X50" s="195">
        <v>64.804000000000016</v>
      </c>
      <c r="Y50" s="194">
        <f t="shared" si="11"/>
        <v>348.34800000000001</v>
      </c>
      <c r="Z50" s="193">
        <f t="shared" si="12"/>
        <v>-0.37522534936328034</v>
      </c>
    </row>
    <row r="51" spans="1:26" ht="19.149999999999999" customHeight="1" x14ac:dyDescent="0.3">
      <c r="A51" s="201" t="s">
        <v>387</v>
      </c>
      <c r="B51" s="448" t="s">
        <v>459</v>
      </c>
      <c r="C51" s="199">
        <v>22.599999999999998</v>
      </c>
      <c r="D51" s="195">
        <v>17.783999999999999</v>
      </c>
      <c r="E51" s="196">
        <v>0.38800000000000001</v>
      </c>
      <c r="F51" s="195">
        <v>6.8000000000000005E-2</v>
      </c>
      <c r="G51" s="194">
        <f t="shared" si="7"/>
        <v>40.839999999999996</v>
      </c>
      <c r="H51" s="198">
        <f t="shared" si="1"/>
        <v>1.6735422316169334E-3</v>
      </c>
      <c r="I51" s="197"/>
      <c r="J51" s="195"/>
      <c r="K51" s="196">
        <v>6.5000000000000002E-2</v>
      </c>
      <c r="L51" s="195">
        <v>4.4999999999999998E-2</v>
      </c>
      <c r="M51" s="194">
        <f t="shared" si="8"/>
        <v>0.11</v>
      </c>
      <c r="N51" s="200">
        <f t="shared" si="9"/>
        <v>370.27272727272725</v>
      </c>
      <c r="O51" s="199">
        <v>25.799999999999997</v>
      </c>
      <c r="P51" s="195">
        <v>18.283999999999999</v>
      </c>
      <c r="Q51" s="196">
        <v>1.083</v>
      </c>
      <c r="R51" s="195">
        <v>2.2930000000000001</v>
      </c>
      <c r="S51" s="194">
        <f t="shared" si="10"/>
        <v>47.459999999999994</v>
      </c>
      <c r="T51" s="198">
        <f t="shared" si="5"/>
        <v>2.4196798835910655E-4</v>
      </c>
      <c r="U51" s="197">
        <v>4</v>
      </c>
      <c r="V51" s="195">
        <v>8</v>
      </c>
      <c r="W51" s="196">
        <v>0.97400000000000009</v>
      </c>
      <c r="X51" s="195">
        <v>0.57099999999999995</v>
      </c>
      <c r="Y51" s="194">
        <f t="shared" si="11"/>
        <v>13.545</v>
      </c>
      <c r="Z51" s="193">
        <f t="shared" si="12"/>
        <v>2.5038759689922476</v>
      </c>
    </row>
    <row r="52" spans="1:26" ht="19.149999999999999" customHeight="1" x14ac:dyDescent="0.3">
      <c r="A52" s="201" t="s">
        <v>431</v>
      </c>
      <c r="B52" s="448" t="s">
        <v>432</v>
      </c>
      <c r="C52" s="199">
        <v>13.5</v>
      </c>
      <c r="D52" s="195">
        <v>25.9</v>
      </c>
      <c r="E52" s="196">
        <v>0.23</v>
      </c>
      <c r="F52" s="195">
        <v>1.008</v>
      </c>
      <c r="G52" s="194">
        <f t="shared" si="7"/>
        <v>40.637999999999998</v>
      </c>
      <c r="H52" s="198">
        <f t="shared" si="1"/>
        <v>1.6652646720971827E-3</v>
      </c>
      <c r="I52" s="197">
        <v>11.72</v>
      </c>
      <c r="J52" s="195">
        <v>4.3499999999999996</v>
      </c>
      <c r="K52" s="196">
        <v>8.629999999999999</v>
      </c>
      <c r="L52" s="195">
        <v>12.52</v>
      </c>
      <c r="M52" s="194">
        <f t="shared" si="8"/>
        <v>37.22</v>
      </c>
      <c r="N52" s="200">
        <f t="shared" si="9"/>
        <v>9.1832348199892611E-2</v>
      </c>
      <c r="O52" s="199">
        <v>96.27</v>
      </c>
      <c r="P52" s="195">
        <v>160.81200000000001</v>
      </c>
      <c r="Q52" s="196">
        <v>54.545999999999999</v>
      </c>
      <c r="R52" s="195">
        <v>62.813000000000009</v>
      </c>
      <c r="S52" s="194">
        <f t="shared" si="10"/>
        <v>374.44099999999997</v>
      </c>
      <c r="T52" s="198">
        <f t="shared" si="5"/>
        <v>1.9090336183980663E-3</v>
      </c>
      <c r="U52" s="197">
        <v>155.54100000000003</v>
      </c>
      <c r="V52" s="195">
        <v>218.10399999999996</v>
      </c>
      <c r="W52" s="196">
        <v>59.836999999999996</v>
      </c>
      <c r="X52" s="195">
        <v>67.072000000000003</v>
      </c>
      <c r="Y52" s="194">
        <f t="shared" si="11"/>
        <v>500.55399999999997</v>
      </c>
      <c r="Z52" s="193">
        <f t="shared" si="12"/>
        <v>-0.2519468428980689</v>
      </c>
    </row>
    <row r="53" spans="1:26" ht="19.149999999999999" customHeight="1" x14ac:dyDescent="0.3">
      <c r="A53" s="201" t="s">
        <v>373</v>
      </c>
      <c r="B53" s="448" t="s">
        <v>374</v>
      </c>
      <c r="C53" s="199">
        <v>8.1709999999999994</v>
      </c>
      <c r="D53" s="195">
        <v>29.318000000000001</v>
      </c>
      <c r="E53" s="196">
        <v>0.46300000000000002</v>
      </c>
      <c r="F53" s="195">
        <v>1.7110000000000001</v>
      </c>
      <c r="G53" s="194">
        <f t="shared" si="7"/>
        <v>39.663000000000004</v>
      </c>
      <c r="H53" s="198">
        <f t="shared" si="1"/>
        <v>1.625311105108287E-3</v>
      </c>
      <c r="I53" s="197">
        <v>12.493999999999996</v>
      </c>
      <c r="J53" s="195">
        <v>30.89</v>
      </c>
      <c r="K53" s="196">
        <v>0.24</v>
      </c>
      <c r="L53" s="195">
        <v>0.33100000000000002</v>
      </c>
      <c r="M53" s="194">
        <f t="shared" si="8"/>
        <v>43.955000000000005</v>
      </c>
      <c r="N53" s="200">
        <f t="shared" si="9"/>
        <v>-9.7645319076328119E-2</v>
      </c>
      <c r="O53" s="199">
        <v>86.057999999999993</v>
      </c>
      <c r="P53" s="195">
        <v>248.15700000000001</v>
      </c>
      <c r="Q53" s="196">
        <v>3.3610000000000002</v>
      </c>
      <c r="R53" s="195">
        <v>8.1069999999999993</v>
      </c>
      <c r="S53" s="194">
        <f t="shared" si="10"/>
        <v>345.68299999999999</v>
      </c>
      <c r="T53" s="198">
        <f t="shared" si="5"/>
        <v>1.7624150889157405E-3</v>
      </c>
      <c r="U53" s="197">
        <v>82.743000000000052</v>
      </c>
      <c r="V53" s="195">
        <v>231.09900000000007</v>
      </c>
      <c r="W53" s="196">
        <v>35.937000000000012</v>
      </c>
      <c r="X53" s="195">
        <v>38.856000000000009</v>
      </c>
      <c r="Y53" s="194">
        <f t="shared" si="11"/>
        <v>388.6350000000001</v>
      </c>
      <c r="Z53" s="193">
        <f t="shared" si="12"/>
        <v>-0.11052015387188519</v>
      </c>
    </row>
    <row r="54" spans="1:26" ht="19.149999999999999" customHeight="1" x14ac:dyDescent="0.3">
      <c r="A54" s="201" t="s">
        <v>411</v>
      </c>
      <c r="B54" s="448" t="s">
        <v>412</v>
      </c>
      <c r="C54" s="199">
        <v>21.128</v>
      </c>
      <c r="D54" s="195">
        <v>3.1</v>
      </c>
      <c r="E54" s="196">
        <v>7.2749999999999995</v>
      </c>
      <c r="F54" s="195">
        <v>7.8779999999999992</v>
      </c>
      <c r="G54" s="194">
        <f t="shared" si="7"/>
        <v>39.381</v>
      </c>
      <c r="H54" s="198">
        <f t="shared" si="1"/>
        <v>1.6137553041945753E-3</v>
      </c>
      <c r="I54" s="197">
        <v>0</v>
      </c>
      <c r="J54" s="195">
        <v>4.1760000000000002</v>
      </c>
      <c r="K54" s="196">
        <v>8.1969999999999992</v>
      </c>
      <c r="L54" s="195">
        <v>13.501000000000001</v>
      </c>
      <c r="M54" s="194">
        <f t="shared" si="8"/>
        <v>25.874000000000002</v>
      </c>
      <c r="N54" s="200">
        <f t="shared" si="9"/>
        <v>0.52202983690190918</v>
      </c>
      <c r="O54" s="199">
        <v>23.628</v>
      </c>
      <c r="P54" s="195">
        <v>53.550000000000004</v>
      </c>
      <c r="Q54" s="196">
        <v>67.996000000000009</v>
      </c>
      <c r="R54" s="195">
        <v>77.341000000000008</v>
      </c>
      <c r="S54" s="194">
        <f t="shared" si="10"/>
        <v>222.51500000000001</v>
      </c>
      <c r="T54" s="198">
        <f t="shared" si="5"/>
        <v>1.1344607444105901E-3</v>
      </c>
      <c r="U54" s="197">
        <v>9.61</v>
      </c>
      <c r="V54" s="195">
        <v>28.273000000000003</v>
      </c>
      <c r="W54" s="196">
        <v>26.376999999999999</v>
      </c>
      <c r="X54" s="195">
        <v>42.495000000000005</v>
      </c>
      <c r="Y54" s="194">
        <f t="shared" si="11"/>
        <v>106.75500000000001</v>
      </c>
      <c r="Z54" s="193">
        <f t="shared" si="12"/>
        <v>1.0843520209826236</v>
      </c>
    </row>
    <row r="55" spans="1:26" ht="19.149999999999999" customHeight="1" x14ac:dyDescent="0.3">
      <c r="A55" s="201" t="s">
        <v>399</v>
      </c>
      <c r="B55" s="448" t="s">
        <v>400</v>
      </c>
      <c r="C55" s="199">
        <v>8.3119999999999994</v>
      </c>
      <c r="D55" s="195">
        <v>14.452</v>
      </c>
      <c r="E55" s="196">
        <v>8.4700000000000006</v>
      </c>
      <c r="F55" s="195">
        <v>7.4620000000000006</v>
      </c>
      <c r="G55" s="194">
        <f t="shared" si="7"/>
        <v>38.696000000000005</v>
      </c>
      <c r="H55" s="198">
        <f t="shared" si="1"/>
        <v>1.5856853622587871E-3</v>
      </c>
      <c r="I55" s="197">
        <v>4.0069999999999997</v>
      </c>
      <c r="J55" s="195">
        <v>6.6269999999999989</v>
      </c>
      <c r="K55" s="196">
        <v>4.242</v>
      </c>
      <c r="L55" s="195">
        <v>6.4539999999999997</v>
      </c>
      <c r="M55" s="194">
        <f t="shared" si="8"/>
        <v>21.33</v>
      </c>
      <c r="N55" s="200">
        <f t="shared" si="9"/>
        <v>0.81415846225972843</v>
      </c>
      <c r="O55" s="199">
        <v>25.411999999999992</v>
      </c>
      <c r="P55" s="195">
        <v>47.922999999999995</v>
      </c>
      <c r="Q55" s="196">
        <v>61.367999999999995</v>
      </c>
      <c r="R55" s="195">
        <v>64.91100000000003</v>
      </c>
      <c r="S55" s="194">
        <f t="shared" si="10"/>
        <v>199.614</v>
      </c>
      <c r="T55" s="198">
        <f t="shared" si="5"/>
        <v>1.0177032875751096E-3</v>
      </c>
      <c r="U55" s="197">
        <v>36.770999999999979</v>
      </c>
      <c r="V55" s="195">
        <v>66.864000000000004</v>
      </c>
      <c r="W55" s="196">
        <v>40.288000000000011</v>
      </c>
      <c r="X55" s="195">
        <v>47.226000000000006</v>
      </c>
      <c r="Y55" s="194">
        <f t="shared" si="11"/>
        <v>191.149</v>
      </c>
      <c r="Z55" s="193">
        <f t="shared" si="12"/>
        <v>4.4284824927151023E-2</v>
      </c>
    </row>
    <row r="56" spans="1:26" ht="19.149999999999999" customHeight="1" x14ac:dyDescent="0.3">
      <c r="A56" s="201" t="s">
        <v>375</v>
      </c>
      <c r="B56" s="448" t="s">
        <v>376</v>
      </c>
      <c r="C56" s="199">
        <v>7.5950000000000006</v>
      </c>
      <c r="D56" s="195">
        <v>22.122999999999998</v>
      </c>
      <c r="E56" s="196">
        <v>2.9</v>
      </c>
      <c r="F56" s="195">
        <v>3.4380000000000002</v>
      </c>
      <c r="G56" s="194">
        <f t="shared" si="7"/>
        <v>36.055999999999997</v>
      </c>
      <c r="H56" s="198">
        <f t="shared" si="1"/>
        <v>1.4775033962580839E-3</v>
      </c>
      <c r="I56" s="197">
        <v>24.695</v>
      </c>
      <c r="J56" s="195">
        <v>23.015000000000001</v>
      </c>
      <c r="K56" s="196">
        <v>5.63</v>
      </c>
      <c r="L56" s="195">
        <v>5.5380000000000003</v>
      </c>
      <c r="M56" s="194">
        <f t="shared" si="8"/>
        <v>58.878</v>
      </c>
      <c r="N56" s="200">
        <f t="shared" si="9"/>
        <v>-0.38761506844661853</v>
      </c>
      <c r="O56" s="199">
        <v>93.847999999999999</v>
      </c>
      <c r="P56" s="195">
        <v>187.67699999999991</v>
      </c>
      <c r="Q56" s="196">
        <v>21.792999999999992</v>
      </c>
      <c r="R56" s="195">
        <v>22.591999999999995</v>
      </c>
      <c r="S56" s="194">
        <f t="shared" si="10"/>
        <v>325.90999999999991</v>
      </c>
      <c r="T56" s="198">
        <f t="shared" si="5"/>
        <v>1.6616052904786431E-3</v>
      </c>
      <c r="U56" s="197">
        <v>94.532999999999973</v>
      </c>
      <c r="V56" s="195">
        <v>195.94200000000004</v>
      </c>
      <c r="W56" s="196">
        <v>21.775000000000002</v>
      </c>
      <c r="X56" s="195">
        <v>26.153000000000006</v>
      </c>
      <c r="Y56" s="194">
        <f t="shared" si="11"/>
        <v>338.40300000000002</v>
      </c>
      <c r="Z56" s="193">
        <f t="shared" si="12"/>
        <v>-3.6917521416772625E-2</v>
      </c>
    </row>
    <row r="57" spans="1:26" ht="19.149999999999999" customHeight="1" x14ac:dyDescent="0.3">
      <c r="A57" s="201" t="s">
        <v>393</v>
      </c>
      <c r="B57" s="448" t="s">
        <v>394</v>
      </c>
      <c r="C57" s="199">
        <v>0</v>
      </c>
      <c r="D57" s="195">
        <v>0</v>
      </c>
      <c r="E57" s="196">
        <v>13.34</v>
      </c>
      <c r="F57" s="195">
        <v>16.466000000000001</v>
      </c>
      <c r="G57" s="194">
        <f t="shared" si="7"/>
        <v>29.806000000000001</v>
      </c>
      <c r="H57" s="198">
        <f t="shared" si="1"/>
        <v>1.2213907873549049E-3</v>
      </c>
      <c r="I57" s="197">
        <v>0</v>
      </c>
      <c r="J57" s="195">
        <v>0</v>
      </c>
      <c r="K57" s="196">
        <v>11.596</v>
      </c>
      <c r="L57" s="195">
        <v>17.195</v>
      </c>
      <c r="M57" s="194">
        <f t="shared" si="8"/>
        <v>28.791</v>
      </c>
      <c r="N57" s="200">
        <f t="shared" si="9"/>
        <v>3.5254072453197116E-2</v>
      </c>
      <c r="O57" s="199">
        <v>0</v>
      </c>
      <c r="P57" s="195">
        <v>0</v>
      </c>
      <c r="Q57" s="196">
        <v>138.90600000000001</v>
      </c>
      <c r="R57" s="195">
        <v>171.50500000000002</v>
      </c>
      <c r="S57" s="194">
        <f t="shared" si="10"/>
        <v>310.41100000000006</v>
      </c>
      <c r="T57" s="198">
        <f t="shared" si="5"/>
        <v>1.5825858667201569E-3</v>
      </c>
      <c r="U57" s="197">
        <v>47.614999999999995</v>
      </c>
      <c r="V57" s="195">
        <v>57.070999999999991</v>
      </c>
      <c r="W57" s="196">
        <v>104.496</v>
      </c>
      <c r="X57" s="195">
        <v>169.928</v>
      </c>
      <c r="Y57" s="194">
        <f t="shared" si="11"/>
        <v>379.10999999999996</v>
      </c>
      <c r="Z57" s="193">
        <f t="shared" si="12"/>
        <v>-0.18121125794624227</v>
      </c>
    </row>
    <row r="58" spans="1:26" ht="19.149999999999999" customHeight="1" x14ac:dyDescent="0.3">
      <c r="A58" s="201" t="s">
        <v>442</v>
      </c>
      <c r="B58" s="448" t="s">
        <v>442</v>
      </c>
      <c r="C58" s="199">
        <v>8.1609999999999996</v>
      </c>
      <c r="D58" s="195">
        <v>6.2720000000000002</v>
      </c>
      <c r="E58" s="196">
        <v>3.13</v>
      </c>
      <c r="F58" s="195">
        <v>8.5079999999999991</v>
      </c>
      <c r="G58" s="194">
        <f t="shared" si="7"/>
        <v>26.070999999999998</v>
      </c>
      <c r="H58" s="198">
        <f t="shared" si="1"/>
        <v>1.068337892274365E-3</v>
      </c>
      <c r="I58" s="197">
        <v>2.7789999999999999</v>
      </c>
      <c r="J58" s="195">
        <v>4.9139999999999997</v>
      </c>
      <c r="K58" s="196">
        <v>5.5350000000000001</v>
      </c>
      <c r="L58" s="195">
        <v>5.375</v>
      </c>
      <c r="M58" s="194">
        <f t="shared" si="8"/>
        <v>18.603000000000002</v>
      </c>
      <c r="N58" s="200">
        <f t="shared" si="9"/>
        <v>0.40144062785572188</v>
      </c>
      <c r="O58" s="199">
        <v>69.827000000000012</v>
      </c>
      <c r="P58" s="195">
        <v>60.703000000000003</v>
      </c>
      <c r="Q58" s="196">
        <v>5.2439999999999998</v>
      </c>
      <c r="R58" s="195">
        <v>12.968999999999999</v>
      </c>
      <c r="S58" s="194">
        <f t="shared" si="10"/>
        <v>148.74300000000002</v>
      </c>
      <c r="T58" s="198">
        <f t="shared" si="5"/>
        <v>7.5834480599449217E-4</v>
      </c>
      <c r="U58" s="197">
        <v>50.978999999999999</v>
      </c>
      <c r="V58" s="195">
        <v>64.26400000000001</v>
      </c>
      <c r="W58" s="196">
        <v>32.966000000000008</v>
      </c>
      <c r="X58" s="195">
        <v>35.347000000000001</v>
      </c>
      <c r="Y58" s="194">
        <f t="shared" si="11"/>
        <v>183.55600000000001</v>
      </c>
      <c r="Z58" s="193">
        <f t="shared" si="12"/>
        <v>-0.18965874174638797</v>
      </c>
    </row>
    <row r="59" spans="1:26" ht="19.149999999999999" customHeight="1" x14ac:dyDescent="0.3">
      <c r="A59" s="201" t="s">
        <v>429</v>
      </c>
      <c r="B59" s="448" t="s">
        <v>429</v>
      </c>
      <c r="C59" s="199">
        <v>12.9</v>
      </c>
      <c r="D59" s="195">
        <v>5.3</v>
      </c>
      <c r="E59" s="196">
        <v>0.82899999999999996</v>
      </c>
      <c r="F59" s="195">
        <v>5.883</v>
      </c>
      <c r="G59" s="194">
        <f t="shared" si="7"/>
        <v>24.911999999999999</v>
      </c>
      <c r="H59" s="198">
        <f t="shared" si="1"/>
        <v>1.0208443700793597E-3</v>
      </c>
      <c r="I59" s="197">
        <v>3</v>
      </c>
      <c r="J59" s="195">
        <v>12.8</v>
      </c>
      <c r="K59" s="196">
        <v>3.3979999999999997</v>
      </c>
      <c r="L59" s="195">
        <v>11.429</v>
      </c>
      <c r="M59" s="194">
        <f t="shared" si="8"/>
        <v>30.627000000000002</v>
      </c>
      <c r="N59" s="200">
        <f t="shared" si="9"/>
        <v>-0.18660005877167218</v>
      </c>
      <c r="O59" s="199">
        <v>70.382000000000005</v>
      </c>
      <c r="P59" s="195">
        <v>54.54</v>
      </c>
      <c r="Q59" s="196">
        <v>52.138000000000012</v>
      </c>
      <c r="R59" s="195">
        <v>106.01000000000003</v>
      </c>
      <c r="S59" s="194">
        <f t="shared" si="10"/>
        <v>283.07000000000005</v>
      </c>
      <c r="T59" s="198">
        <f t="shared" si="5"/>
        <v>1.443191708065999E-3</v>
      </c>
      <c r="U59" s="197">
        <v>57.94</v>
      </c>
      <c r="V59" s="195">
        <v>86.2</v>
      </c>
      <c r="W59" s="196">
        <v>35.074999999999996</v>
      </c>
      <c r="X59" s="195">
        <v>55.394999999999996</v>
      </c>
      <c r="Y59" s="194">
        <f t="shared" si="11"/>
        <v>234.60999999999996</v>
      </c>
      <c r="Z59" s="193">
        <f t="shared" si="12"/>
        <v>0.20655556029154809</v>
      </c>
    </row>
    <row r="60" spans="1:26" ht="19.149999999999999" customHeight="1" x14ac:dyDescent="0.3">
      <c r="A60" s="201" t="s">
        <v>405</v>
      </c>
      <c r="B60" s="448" t="s">
        <v>406</v>
      </c>
      <c r="C60" s="199">
        <v>2.5350000000000001</v>
      </c>
      <c r="D60" s="195">
        <v>7.1989999999999998</v>
      </c>
      <c r="E60" s="196">
        <v>9.952</v>
      </c>
      <c r="F60" s="195">
        <v>4.6230000000000002</v>
      </c>
      <c r="G60" s="194">
        <f t="shared" si="7"/>
        <v>24.309000000000001</v>
      </c>
      <c r="H60" s="198">
        <f t="shared" si="1"/>
        <v>9.9613462557238087E-4</v>
      </c>
      <c r="I60" s="197">
        <v>1.8979999999999999</v>
      </c>
      <c r="J60" s="195">
        <v>6.5129999999999999</v>
      </c>
      <c r="K60" s="196">
        <v>0.2</v>
      </c>
      <c r="L60" s="195">
        <v>0.22000000000000003</v>
      </c>
      <c r="M60" s="194">
        <f t="shared" si="8"/>
        <v>8.8309999999999995</v>
      </c>
      <c r="N60" s="200">
        <f t="shared" si="9"/>
        <v>1.7526893896500964</v>
      </c>
      <c r="O60" s="199">
        <v>31.711000000000002</v>
      </c>
      <c r="P60" s="195">
        <v>76.23599999999999</v>
      </c>
      <c r="Q60" s="196">
        <v>39.326000000000001</v>
      </c>
      <c r="R60" s="195">
        <v>69.021000000000001</v>
      </c>
      <c r="S60" s="194">
        <f t="shared" si="10"/>
        <v>216.29399999999998</v>
      </c>
      <c r="T60" s="198">
        <f t="shared" si="5"/>
        <v>1.1027438700831141E-3</v>
      </c>
      <c r="U60" s="197">
        <v>39.308</v>
      </c>
      <c r="V60" s="195">
        <v>77.546000000000006</v>
      </c>
      <c r="W60" s="196">
        <v>55.161000000000001</v>
      </c>
      <c r="X60" s="195">
        <v>35.836999999999989</v>
      </c>
      <c r="Y60" s="194">
        <f t="shared" si="11"/>
        <v>207.852</v>
      </c>
      <c r="Z60" s="193">
        <f t="shared" si="12"/>
        <v>4.0615437907741914E-2</v>
      </c>
    </row>
    <row r="61" spans="1:26" ht="19.149999999999999" customHeight="1" x14ac:dyDescent="0.3">
      <c r="A61" s="201" t="s">
        <v>59</v>
      </c>
      <c r="B61" s="448" t="s">
        <v>59</v>
      </c>
      <c r="C61" s="199">
        <v>32.801000000000002</v>
      </c>
      <c r="D61" s="195">
        <v>99.447000000000017</v>
      </c>
      <c r="E61" s="196">
        <v>142.54000000000008</v>
      </c>
      <c r="F61" s="195">
        <v>194.71200000000007</v>
      </c>
      <c r="G61" s="194">
        <f t="shared" si="7"/>
        <v>469.50000000000023</v>
      </c>
      <c r="H61" s="198">
        <f t="shared" si="1"/>
        <v>1.9239179180806823E-2</v>
      </c>
      <c r="I61" s="197">
        <v>190.62900000000005</v>
      </c>
      <c r="J61" s="195">
        <v>269.67</v>
      </c>
      <c r="K61" s="196">
        <v>192.12100000000007</v>
      </c>
      <c r="L61" s="195">
        <v>267.07499999999993</v>
      </c>
      <c r="M61" s="194">
        <f t="shared" si="8"/>
        <v>919.49500000000012</v>
      </c>
      <c r="N61" s="200">
        <f t="shared" si="9"/>
        <v>-0.48939363454939921</v>
      </c>
      <c r="O61" s="199">
        <v>552.11300000000006</v>
      </c>
      <c r="P61" s="195">
        <v>1220.4059999999999</v>
      </c>
      <c r="Q61" s="196">
        <v>1367.1789999999992</v>
      </c>
      <c r="R61" s="195">
        <v>1944.595</v>
      </c>
      <c r="S61" s="194">
        <f t="shared" si="10"/>
        <v>5084.2929999999997</v>
      </c>
      <c r="T61" s="198">
        <f t="shared" si="5"/>
        <v>2.5921537072024589E-2</v>
      </c>
      <c r="U61" s="197">
        <v>1686.5230000000004</v>
      </c>
      <c r="V61" s="195">
        <v>2162.9670000000001</v>
      </c>
      <c r="W61" s="196">
        <v>1420.3039999999996</v>
      </c>
      <c r="X61" s="195">
        <v>1832.0749999999996</v>
      </c>
      <c r="Y61" s="194">
        <f t="shared" si="11"/>
        <v>7101.8689999999997</v>
      </c>
      <c r="Z61" s="193">
        <f t="shared" si="12"/>
        <v>-0.28409084988754374</v>
      </c>
    </row>
    <row r="62" spans="1:26" ht="19.149999999999999" customHeight="1" thickBot="1" x14ac:dyDescent="0.35">
      <c r="A62" s="192" t="s">
        <v>59</v>
      </c>
      <c r="B62" s="449"/>
      <c r="C62" s="190"/>
      <c r="D62" s="186"/>
      <c r="E62" s="187"/>
      <c r="F62" s="186"/>
      <c r="G62" s="185">
        <f t="shared" si="7"/>
        <v>0</v>
      </c>
      <c r="H62" s="189">
        <f t="shared" si="1"/>
        <v>0</v>
      </c>
      <c r="I62" s="188"/>
      <c r="J62" s="186"/>
      <c r="K62" s="187"/>
      <c r="L62" s="186"/>
      <c r="M62" s="185">
        <f t="shared" si="8"/>
        <v>0</v>
      </c>
      <c r="N62" s="191" t="str">
        <f t="shared" si="9"/>
        <v xml:space="preserve">         /0</v>
      </c>
      <c r="O62" s="190"/>
      <c r="P62" s="186"/>
      <c r="Q62" s="187"/>
      <c r="R62" s="186"/>
      <c r="S62" s="185">
        <f t="shared" si="10"/>
        <v>0</v>
      </c>
      <c r="T62" s="189">
        <f t="shared" si="5"/>
        <v>0</v>
      </c>
      <c r="U62" s="188"/>
      <c r="V62" s="186"/>
      <c r="W62" s="187"/>
      <c r="X62" s="186"/>
      <c r="Y62" s="185">
        <f t="shared" si="11"/>
        <v>0</v>
      </c>
      <c r="Z62" s="184" t="str">
        <f t="shared" si="12"/>
        <v xml:space="preserve">         /0</v>
      </c>
    </row>
    <row r="63" spans="1:26" ht="17.25" thickTop="1" x14ac:dyDescent="0.3">
      <c r="A63" s="183" t="s">
        <v>44</v>
      </c>
      <c r="B63" s="183"/>
    </row>
    <row r="64" spans="1:26" ht="16.5" x14ac:dyDescent="0.3">
      <c r="A64" s="183" t="s">
        <v>43</v>
      </c>
      <c r="B64" s="183"/>
    </row>
    <row r="65" spans="1:3" x14ac:dyDescent="0.25">
      <c r="A65" s="450" t="s">
        <v>129</v>
      </c>
      <c r="B65" s="451"/>
      <c r="C65" s="451"/>
    </row>
  </sheetData>
  <mergeCells count="27">
    <mergeCell ref="Y7:Y8"/>
    <mergeCell ref="M7:M8"/>
    <mergeCell ref="O7:P7"/>
    <mergeCell ref="Q7:R7"/>
    <mergeCell ref="S7:S8"/>
    <mergeCell ref="U7:V7"/>
    <mergeCell ref="W7:X7"/>
    <mergeCell ref="N6:N8"/>
    <mergeCell ref="O6:S6"/>
    <mergeCell ref="T6:T8"/>
    <mergeCell ref="U6:Y6"/>
    <mergeCell ref="Y1:Z1"/>
    <mergeCell ref="A3:Z3"/>
    <mergeCell ref="A4:Z4"/>
    <mergeCell ref="A5:A8"/>
    <mergeCell ref="B5:B8"/>
    <mergeCell ref="C5:N5"/>
    <mergeCell ref="O5:Z5"/>
    <mergeCell ref="C6:G6"/>
    <mergeCell ref="H6:H8"/>
    <mergeCell ref="I6:M6"/>
    <mergeCell ref="Z6:Z8"/>
    <mergeCell ref="C7:D7"/>
    <mergeCell ref="E7:F7"/>
    <mergeCell ref="G7:G8"/>
    <mergeCell ref="I7:J7"/>
    <mergeCell ref="K7:L7"/>
  </mergeCells>
  <conditionalFormatting sqref="Z63:Z65536 N63:N65536 Z3 N3 N5:N8 Z5:Z8">
    <cfRule type="cellIs" dxfId="14" priority="3" stopIfTrue="1" operator="lessThan">
      <formula>0</formula>
    </cfRule>
  </conditionalFormatting>
  <conditionalFormatting sqref="Z9:Z62 N9:N62">
    <cfRule type="cellIs" dxfId="13" priority="4" stopIfTrue="1" operator="lessThan">
      <formula>0</formula>
    </cfRule>
    <cfRule type="cellIs" dxfId="12" priority="5" stopIfTrue="1" operator="greaterThanOrEqual">
      <formula>0</formula>
    </cfRule>
  </conditionalFormatting>
  <conditionalFormatting sqref="H6:H8">
    <cfRule type="cellIs" dxfId="11" priority="2" stopIfTrue="1" operator="lessThan">
      <formula>0</formula>
    </cfRule>
  </conditionalFormatting>
  <conditionalFormatting sqref="T6:T8">
    <cfRule type="cellIs" dxfId="10" priority="1" stopIfTrue="1" operator="lessThan">
      <formula>0</formula>
    </cfRule>
  </conditionalFormatting>
  <hyperlinks>
    <hyperlink ref="Y1:Z1" location="INDICE!A1" display="Volver al Indice"/>
  </hyperlinks>
  <pageMargins left="0.2" right="0.22" top="0.54" bottom="0.19685039370078741" header="0.15748031496062992" footer="0.15748031496062992"/>
  <pageSetup scale="77"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0"/>
    <pageSetUpPr autoPageBreaks="0"/>
  </sheetPr>
  <dimension ref="A1:Z26"/>
  <sheetViews>
    <sheetView showGridLines="0" topLeftCell="B1" zoomScale="76" zoomScaleNormal="76" workbookViewId="0">
      <selection activeCell="Y1" sqref="Y1:Z1"/>
    </sheetView>
  </sheetViews>
  <sheetFormatPr defaultColWidth="8" defaultRowHeight="13.5" x14ac:dyDescent="0.25"/>
  <cols>
    <col min="1" max="1" width="25.42578125" style="182" customWidth="1"/>
    <col min="2" max="2" width="38.140625" style="182" customWidth="1"/>
    <col min="3" max="4" width="12.42578125" style="182" bestFit="1" customWidth="1"/>
    <col min="5" max="5" width="8.5703125" style="182" bestFit="1" customWidth="1"/>
    <col min="6" max="6" width="10.5703125" style="182" bestFit="1" customWidth="1"/>
    <col min="7" max="7" width="11.7109375" style="182" customWidth="1"/>
    <col min="8" max="8" width="10.7109375" style="182" customWidth="1"/>
    <col min="9" max="10" width="11.5703125" style="182" bestFit="1" customWidth="1"/>
    <col min="11" max="11" width="9" style="182" bestFit="1" customWidth="1"/>
    <col min="12" max="12" width="10.5703125" style="182" bestFit="1" customWidth="1"/>
    <col min="13" max="13" width="11.5703125" style="182" bestFit="1" customWidth="1"/>
    <col min="14" max="14" width="9.42578125" style="182" customWidth="1"/>
    <col min="15" max="15" width="11.5703125" style="182" bestFit="1" customWidth="1"/>
    <col min="16" max="16" width="12.42578125" style="182" bestFit="1" customWidth="1"/>
    <col min="17" max="17" width="9.42578125" style="182" customWidth="1"/>
    <col min="18" max="18" width="10.5703125" style="182" bestFit="1" customWidth="1"/>
    <col min="19" max="19" width="11.85546875" style="182" customWidth="1"/>
    <col min="20" max="20" width="10.140625" style="182" customWidth="1"/>
    <col min="21" max="22" width="11.5703125" style="182" bestFit="1" customWidth="1"/>
    <col min="23" max="24" width="10.28515625" style="182" customWidth="1"/>
    <col min="25" max="25" width="11.5703125" style="182" bestFit="1" customWidth="1"/>
    <col min="26" max="26" width="9.85546875" style="182" bestFit="1" customWidth="1"/>
    <col min="27" max="16384" width="8" style="182"/>
  </cols>
  <sheetData>
    <row r="1" spans="1:26" ht="18.75" thickBot="1" x14ac:dyDescent="0.3">
      <c r="Y1" s="624" t="s">
        <v>28</v>
      </c>
      <c r="Z1" s="625"/>
    </row>
    <row r="2" spans="1:26" ht="5.25" customHeight="1" thickBot="1" x14ac:dyDescent="0.3"/>
    <row r="3" spans="1:26" ht="24.75" customHeight="1" thickTop="1" x14ac:dyDescent="0.25">
      <c r="A3" s="626" t="s">
        <v>130</v>
      </c>
      <c r="B3" s="627"/>
      <c r="C3" s="627"/>
      <c r="D3" s="627"/>
      <c r="E3" s="627"/>
      <c r="F3" s="627"/>
      <c r="G3" s="627"/>
      <c r="H3" s="627"/>
      <c r="I3" s="627"/>
      <c r="J3" s="627"/>
      <c r="K3" s="627"/>
      <c r="L3" s="627"/>
      <c r="M3" s="627"/>
      <c r="N3" s="627"/>
      <c r="O3" s="627"/>
      <c r="P3" s="627"/>
      <c r="Q3" s="627"/>
      <c r="R3" s="627"/>
      <c r="S3" s="627"/>
      <c r="T3" s="627"/>
      <c r="U3" s="627"/>
      <c r="V3" s="627"/>
      <c r="W3" s="627"/>
      <c r="X3" s="627"/>
      <c r="Y3" s="627"/>
      <c r="Z3" s="628"/>
    </row>
    <row r="4" spans="1:26" ht="21.2" customHeight="1" thickBot="1" x14ac:dyDescent="0.3">
      <c r="A4" s="640" t="s">
        <v>46</v>
      </c>
      <c r="B4" s="641"/>
      <c r="C4" s="641"/>
      <c r="D4" s="641"/>
      <c r="E4" s="641"/>
      <c r="F4" s="641"/>
      <c r="G4" s="641"/>
      <c r="H4" s="641"/>
      <c r="I4" s="641"/>
      <c r="J4" s="641"/>
      <c r="K4" s="641"/>
      <c r="L4" s="641"/>
      <c r="M4" s="641"/>
      <c r="N4" s="641"/>
      <c r="O4" s="641"/>
      <c r="P4" s="641"/>
      <c r="Q4" s="641"/>
      <c r="R4" s="641"/>
      <c r="S4" s="641"/>
      <c r="T4" s="641"/>
      <c r="U4" s="641"/>
      <c r="V4" s="641"/>
      <c r="W4" s="641"/>
      <c r="X4" s="641"/>
      <c r="Y4" s="641"/>
      <c r="Z4" s="642"/>
    </row>
    <row r="5" spans="1:26" s="228" customFormat="1" ht="19.899999999999999" customHeight="1" thickTop="1" thickBot="1" x14ac:dyDescent="0.3">
      <c r="A5" s="725" t="s">
        <v>125</v>
      </c>
      <c r="B5" s="725" t="s">
        <v>126</v>
      </c>
      <c r="C5" s="647" t="s">
        <v>37</v>
      </c>
      <c r="D5" s="648"/>
      <c r="E5" s="648"/>
      <c r="F5" s="648"/>
      <c r="G5" s="648"/>
      <c r="H5" s="648"/>
      <c r="I5" s="648"/>
      <c r="J5" s="648"/>
      <c r="K5" s="649"/>
      <c r="L5" s="649"/>
      <c r="M5" s="649"/>
      <c r="N5" s="650"/>
      <c r="O5" s="651" t="s">
        <v>36</v>
      </c>
      <c r="P5" s="648"/>
      <c r="Q5" s="648"/>
      <c r="R5" s="648"/>
      <c r="S5" s="648"/>
      <c r="T5" s="648"/>
      <c r="U5" s="648"/>
      <c r="V5" s="648"/>
      <c r="W5" s="648"/>
      <c r="X5" s="648"/>
      <c r="Y5" s="648"/>
      <c r="Z5" s="650"/>
    </row>
    <row r="6" spans="1:26" s="227" customFormat="1" ht="26.25" customHeight="1" thickBot="1" x14ac:dyDescent="0.3">
      <c r="A6" s="726"/>
      <c r="B6" s="726"/>
      <c r="C6" s="636" t="s">
        <v>450</v>
      </c>
      <c r="D6" s="637"/>
      <c r="E6" s="637"/>
      <c r="F6" s="637"/>
      <c r="G6" s="638"/>
      <c r="H6" s="633" t="s">
        <v>35</v>
      </c>
      <c r="I6" s="636" t="s">
        <v>451</v>
      </c>
      <c r="J6" s="637"/>
      <c r="K6" s="637"/>
      <c r="L6" s="637"/>
      <c r="M6" s="638"/>
      <c r="N6" s="633" t="s">
        <v>34</v>
      </c>
      <c r="O6" s="643" t="s">
        <v>452</v>
      </c>
      <c r="P6" s="637"/>
      <c r="Q6" s="637"/>
      <c r="R6" s="637"/>
      <c r="S6" s="637"/>
      <c r="T6" s="633" t="s">
        <v>35</v>
      </c>
      <c r="U6" s="644" t="s">
        <v>453</v>
      </c>
      <c r="V6" s="645"/>
      <c r="W6" s="645"/>
      <c r="X6" s="645"/>
      <c r="Y6" s="646"/>
      <c r="Z6" s="633" t="s">
        <v>34</v>
      </c>
    </row>
    <row r="7" spans="1:26" s="222" customFormat="1" ht="26.25" customHeight="1" x14ac:dyDescent="0.25">
      <c r="A7" s="727"/>
      <c r="B7" s="727"/>
      <c r="C7" s="616" t="s">
        <v>22</v>
      </c>
      <c r="D7" s="617"/>
      <c r="E7" s="618" t="s">
        <v>21</v>
      </c>
      <c r="F7" s="619"/>
      <c r="G7" s="620" t="s">
        <v>17</v>
      </c>
      <c r="H7" s="634"/>
      <c r="I7" s="616" t="s">
        <v>22</v>
      </c>
      <c r="J7" s="617"/>
      <c r="K7" s="618" t="s">
        <v>21</v>
      </c>
      <c r="L7" s="619"/>
      <c r="M7" s="620" t="s">
        <v>17</v>
      </c>
      <c r="N7" s="634"/>
      <c r="O7" s="617" t="s">
        <v>22</v>
      </c>
      <c r="P7" s="617"/>
      <c r="Q7" s="622" t="s">
        <v>21</v>
      </c>
      <c r="R7" s="617"/>
      <c r="S7" s="620" t="s">
        <v>17</v>
      </c>
      <c r="T7" s="634"/>
      <c r="U7" s="623" t="s">
        <v>22</v>
      </c>
      <c r="V7" s="619"/>
      <c r="W7" s="618" t="s">
        <v>21</v>
      </c>
      <c r="X7" s="639"/>
      <c r="Y7" s="620" t="s">
        <v>17</v>
      </c>
      <c r="Z7" s="634"/>
    </row>
    <row r="8" spans="1:26" s="222" customFormat="1" ht="30.75" thickBot="1" x14ac:dyDescent="0.3">
      <c r="A8" s="728"/>
      <c r="B8" s="728"/>
      <c r="C8" s="225" t="s">
        <v>19</v>
      </c>
      <c r="D8" s="223" t="s">
        <v>18</v>
      </c>
      <c r="E8" s="224" t="s">
        <v>19</v>
      </c>
      <c r="F8" s="223" t="s">
        <v>18</v>
      </c>
      <c r="G8" s="621"/>
      <c r="H8" s="635"/>
      <c r="I8" s="225" t="s">
        <v>19</v>
      </c>
      <c r="J8" s="223" t="s">
        <v>18</v>
      </c>
      <c r="K8" s="224" t="s">
        <v>19</v>
      </c>
      <c r="L8" s="223" t="s">
        <v>18</v>
      </c>
      <c r="M8" s="621"/>
      <c r="N8" s="635"/>
      <c r="O8" s="226" t="s">
        <v>19</v>
      </c>
      <c r="P8" s="223" t="s">
        <v>18</v>
      </c>
      <c r="Q8" s="224" t="s">
        <v>19</v>
      </c>
      <c r="R8" s="223" t="s">
        <v>18</v>
      </c>
      <c r="S8" s="621"/>
      <c r="T8" s="635"/>
      <c r="U8" s="225" t="s">
        <v>19</v>
      </c>
      <c r="V8" s="223" t="s">
        <v>18</v>
      </c>
      <c r="W8" s="224" t="s">
        <v>19</v>
      </c>
      <c r="X8" s="223" t="s">
        <v>18</v>
      </c>
      <c r="Y8" s="621"/>
      <c r="Z8" s="635"/>
    </row>
    <row r="9" spans="1:26" s="211" customFormat="1" ht="18" customHeight="1" thickTop="1" thickBot="1" x14ac:dyDescent="0.3">
      <c r="A9" s="221" t="s">
        <v>24</v>
      </c>
      <c r="B9" s="446"/>
      <c r="C9" s="220">
        <f>SUM(C10:C23)</f>
        <v>288883</v>
      </c>
      <c r="D9" s="214">
        <f>SUM(D10:D23)</f>
        <v>260029</v>
      </c>
      <c r="E9" s="215">
        <f>SUM(E10:E23)</f>
        <v>1037</v>
      </c>
      <c r="F9" s="214">
        <f>SUM(F10:F23)</f>
        <v>920</v>
      </c>
      <c r="G9" s="213">
        <f t="shared" ref="G9:G16" si="0">SUM(C9:F9)</f>
        <v>550869</v>
      </c>
      <c r="H9" s="217">
        <f t="shared" ref="H9:H23" si="1">G9/$G$9</f>
        <v>1</v>
      </c>
      <c r="I9" s="216">
        <f>SUM(I10:I23)</f>
        <v>255954</v>
      </c>
      <c r="J9" s="214">
        <f>SUM(J10:J23)</f>
        <v>225061</v>
      </c>
      <c r="K9" s="215">
        <f>SUM(K10:K23)</f>
        <v>1870</v>
      </c>
      <c r="L9" s="214">
        <f>SUM(L10:L23)</f>
        <v>1747</v>
      </c>
      <c r="M9" s="213">
        <f t="shared" ref="M9:M16" si="2">SUM(I9:L9)</f>
        <v>484632</v>
      </c>
      <c r="N9" s="219">
        <f t="shared" ref="N9:N16" si="3">IF(ISERROR(G9/M9-1),"         /0",(G9/M9-1))</f>
        <v>0.13667483781508438</v>
      </c>
      <c r="O9" s="218">
        <f>SUM(O10:O23)</f>
        <v>2630922</v>
      </c>
      <c r="P9" s="214">
        <f>SUM(P10:P23)</f>
        <v>2485805</v>
      </c>
      <c r="Q9" s="215">
        <f>SUM(Q10:Q23)</f>
        <v>22921</v>
      </c>
      <c r="R9" s="214">
        <f>SUM(R10:R23)</f>
        <v>21821</v>
      </c>
      <c r="S9" s="213">
        <f t="shared" ref="S9:S16" si="4">SUM(O9:R9)</f>
        <v>5161469</v>
      </c>
      <c r="T9" s="217">
        <f t="shared" ref="T9:T23" si="5">S9/$S$9</f>
        <v>1</v>
      </c>
      <c r="U9" s="216">
        <f>SUM(U10:U23)</f>
        <v>2299427</v>
      </c>
      <c r="V9" s="214">
        <f>SUM(V10:V23)</f>
        <v>2190231</v>
      </c>
      <c r="W9" s="215">
        <f>SUM(W10:W23)</f>
        <v>28160</v>
      </c>
      <c r="X9" s="214">
        <f>SUM(X10:X23)</f>
        <v>29634</v>
      </c>
      <c r="Y9" s="213">
        <f t="shared" ref="Y9:Y16" si="6">SUM(U9:X9)</f>
        <v>4547452</v>
      </c>
      <c r="Z9" s="212">
        <f>IF(ISERROR(S9/Y9-1),"         /0",(S9/Y9-1))</f>
        <v>0.13502440487552159</v>
      </c>
    </row>
    <row r="10" spans="1:26" ht="19.350000000000001" customHeight="1" thickTop="1" x14ac:dyDescent="0.3">
      <c r="A10" s="210" t="s">
        <v>334</v>
      </c>
      <c r="B10" s="447" t="s">
        <v>335</v>
      </c>
      <c r="C10" s="208">
        <v>196243</v>
      </c>
      <c r="D10" s="204">
        <v>176784</v>
      </c>
      <c r="E10" s="205">
        <v>334</v>
      </c>
      <c r="F10" s="204">
        <v>275</v>
      </c>
      <c r="G10" s="203">
        <f t="shared" si="0"/>
        <v>373636</v>
      </c>
      <c r="H10" s="207">
        <f t="shared" si="1"/>
        <v>0.67826652071545146</v>
      </c>
      <c r="I10" s="206">
        <v>160641</v>
      </c>
      <c r="J10" s="204">
        <v>142590</v>
      </c>
      <c r="K10" s="205">
        <v>401</v>
      </c>
      <c r="L10" s="204">
        <v>389</v>
      </c>
      <c r="M10" s="203">
        <f t="shared" si="2"/>
        <v>304021</v>
      </c>
      <c r="N10" s="209">
        <f t="shared" si="3"/>
        <v>0.22898089276727585</v>
      </c>
      <c r="O10" s="208">
        <v>1718284</v>
      </c>
      <c r="P10" s="204">
        <v>1661847</v>
      </c>
      <c r="Q10" s="205">
        <v>7062</v>
      </c>
      <c r="R10" s="204">
        <v>7431</v>
      </c>
      <c r="S10" s="203">
        <f t="shared" si="4"/>
        <v>3394624</v>
      </c>
      <c r="T10" s="207">
        <f t="shared" si="5"/>
        <v>0.65768563174553596</v>
      </c>
      <c r="U10" s="206">
        <v>1394477</v>
      </c>
      <c r="V10" s="204">
        <v>1356048</v>
      </c>
      <c r="W10" s="205">
        <v>10042</v>
      </c>
      <c r="X10" s="204">
        <v>10988</v>
      </c>
      <c r="Y10" s="203">
        <f t="shared" si="6"/>
        <v>2771555</v>
      </c>
      <c r="Z10" s="202">
        <f t="shared" ref="Z10:Z16" si="7">IF(ISERROR(S10/Y10-1),"         /0",IF(S10/Y10&gt;5,"  *  ",(S10/Y10-1)))</f>
        <v>0.22480845590291376</v>
      </c>
    </row>
    <row r="11" spans="1:26" ht="19.350000000000001" customHeight="1" x14ac:dyDescent="0.3">
      <c r="A11" s="201" t="s">
        <v>336</v>
      </c>
      <c r="B11" s="448" t="s">
        <v>337</v>
      </c>
      <c r="C11" s="199">
        <v>34888</v>
      </c>
      <c r="D11" s="195">
        <v>31072</v>
      </c>
      <c r="E11" s="196">
        <v>16</v>
      </c>
      <c r="F11" s="195">
        <v>23</v>
      </c>
      <c r="G11" s="194">
        <f t="shared" si="0"/>
        <v>65999</v>
      </c>
      <c r="H11" s="198">
        <f t="shared" si="1"/>
        <v>0.11980888378180657</v>
      </c>
      <c r="I11" s="197">
        <v>33218</v>
      </c>
      <c r="J11" s="195">
        <v>28348</v>
      </c>
      <c r="K11" s="196">
        <v>0</v>
      </c>
      <c r="L11" s="195">
        <v>0</v>
      </c>
      <c r="M11" s="194">
        <f t="shared" si="2"/>
        <v>61566</v>
      </c>
      <c r="N11" s="200">
        <f t="shared" si="3"/>
        <v>7.200402819738172E-2</v>
      </c>
      <c r="O11" s="199">
        <v>316363</v>
      </c>
      <c r="P11" s="195">
        <v>290117</v>
      </c>
      <c r="Q11" s="196">
        <v>1929</v>
      </c>
      <c r="R11" s="195">
        <v>1536</v>
      </c>
      <c r="S11" s="194">
        <f t="shared" si="4"/>
        <v>609945</v>
      </c>
      <c r="T11" s="198">
        <f t="shared" si="5"/>
        <v>0.1181727527570155</v>
      </c>
      <c r="U11" s="197">
        <v>309362</v>
      </c>
      <c r="V11" s="195">
        <v>287597</v>
      </c>
      <c r="W11" s="196">
        <v>1882</v>
      </c>
      <c r="X11" s="195">
        <v>2244</v>
      </c>
      <c r="Y11" s="194">
        <f t="shared" si="6"/>
        <v>601085</v>
      </c>
      <c r="Z11" s="193">
        <f t="shared" si="7"/>
        <v>1.4740011811973375E-2</v>
      </c>
    </row>
    <row r="12" spans="1:26" ht="19.350000000000001" customHeight="1" x14ac:dyDescent="0.3">
      <c r="A12" s="201" t="s">
        <v>338</v>
      </c>
      <c r="B12" s="448" t="s">
        <v>339</v>
      </c>
      <c r="C12" s="199">
        <v>23353</v>
      </c>
      <c r="D12" s="195">
        <v>20301</v>
      </c>
      <c r="E12" s="196">
        <v>2</v>
      </c>
      <c r="F12" s="195">
        <v>12</v>
      </c>
      <c r="G12" s="194">
        <f t="shared" si="0"/>
        <v>43668</v>
      </c>
      <c r="H12" s="198">
        <f t="shared" si="1"/>
        <v>7.927111527423035E-2</v>
      </c>
      <c r="I12" s="197">
        <v>24815</v>
      </c>
      <c r="J12" s="195">
        <v>20964</v>
      </c>
      <c r="K12" s="196"/>
      <c r="L12" s="195"/>
      <c r="M12" s="194">
        <f t="shared" si="2"/>
        <v>45779</v>
      </c>
      <c r="N12" s="200">
        <f t="shared" si="3"/>
        <v>-4.6112846501671023E-2</v>
      </c>
      <c r="O12" s="199">
        <v>244564</v>
      </c>
      <c r="P12" s="195">
        <v>208895</v>
      </c>
      <c r="Q12" s="196">
        <v>283</v>
      </c>
      <c r="R12" s="195">
        <v>306</v>
      </c>
      <c r="S12" s="194">
        <f t="shared" si="4"/>
        <v>454048</v>
      </c>
      <c r="T12" s="198">
        <f t="shared" si="5"/>
        <v>8.7968754631675597E-2</v>
      </c>
      <c r="U12" s="197">
        <v>232856</v>
      </c>
      <c r="V12" s="195">
        <v>212162</v>
      </c>
      <c r="W12" s="196">
        <v>59</v>
      </c>
      <c r="X12" s="195">
        <v>300</v>
      </c>
      <c r="Y12" s="194">
        <f t="shared" si="6"/>
        <v>445377</v>
      </c>
      <c r="Z12" s="193">
        <f t="shared" si="7"/>
        <v>1.9468899381871907E-2</v>
      </c>
    </row>
    <row r="13" spans="1:26" ht="19.350000000000001" customHeight="1" x14ac:dyDescent="0.3">
      <c r="A13" s="201" t="s">
        <v>340</v>
      </c>
      <c r="B13" s="448" t="s">
        <v>341</v>
      </c>
      <c r="C13" s="199">
        <v>10495</v>
      </c>
      <c r="D13" s="195">
        <v>11105</v>
      </c>
      <c r="E13" s="196">
        <v>12</v>
      </c>
      <c r="F13" s="195">
        <v>16</v>
      </c>
      <c r="G13" s="194">
        <f t="shared" si="0"/>
        <v>21628</v>
      </c>
      <c r="H13" s="198">
        <f>G13/$G$9</f>
        <v>3.9261603030847622E-2</v>
      </c>
      <c r="I13" s="197">
        <v>11436</v>
      </c>
      <c r="J13" s="195">
        <v>11579</v>
      </c>
      <c r="K13" s="196"/>
      <c r="L13" s="195"/>
      <c r="M13" s="194">
        <f t="shared" si="2"/>
        <v>23015</v>
      </c>
      <c r="N13" s="200">
        <f t="shared" si="3"/>
        <v>-6.0265044536172097E-2</v>
      </c>
      <c r="O13" s="199">
        <v>110979</v>
      </c>
      <c r="P13" s="195">
        <v>111521</v>
      </c>
      <c r="Q13" s="196">
        <v>4959</v>
      </c>
      <c r="R13" s="195">
        <v>4469</v>
      </c>
      <c r="S13" s="194">
        <f t="shared" si="4"/>
        <v>231928</v>
      </c>
      <c r="T13" s="198">
        <f>S13/$S$9</f>
        <v>4.4934494423971162E-2</v>
      </c>
      <c r="U13" s="197">
        <v>118428</v>
      </c>
      <c r="V13" s="195">
        <v>119316</v>
      </c>
      <c r="W13" s="196">
        <v>4214</v>
      </c>
      <c r="X13" s="195">
        <v>4035</v>
      </c>
      <c r="Y13" s="194">
        <f t="shared" si="6"/>
        <v>245993</v>
      </c>
      <c r="Z13" s="193">
        <f t="shared" si="7"/>
        <v>-5.7176423719374148E-2</v>
      </c>
    </row>
    <row r="14" spans="1:26" ht="19.350000000000001" customHeight="1" x14ac:dyDescent="0.3">
      <c r="A14" s="201" t="s">
        <v>342</v>
      </c>
      <c r="B14" s="448" t="s">
        <v>343</v>
      </c>
      <c r="C14" s="199">
        <v>7739</v>
      </c>
      <c r="D14" s="195">
        <v>6892</v>
      </c>
      <c r="E14" s="196">
        <v>0</v>
      </c>
      <c r="F14" s="195">
        <v>7</v>
      </c>
      <c r="G14" s="194">
        <f t="shared" si="0"/>
        <v>14638</v>
      </c>
      <c r="H14" s="198">
        <f>G14/$G$9</f>
        <v>2.6572560808468076E-2</v>
      </c>
      <c r="I14" s="197">
        <v>9140</v>
      </c>
      <c r="J14" s="195">
        <v>8170</v>
      </c>
      <c r="K14" s="196"/>
      <c r="L14" s="195"/>
      <c r="M14" s="194">
        <f t="shared" si="2"/>
        <v>17310</v>
      </c>
      <c r="N14" s="200">
        <f t="shared" si="3"/>
        <v>-0.15436164067013292</v>
      </c>
      <c r="O14" s="199">
        <v>81979</v>
      </c>
      <c r="P14" s="195">
        <v>76009</v>
      </c>
      <c r="Q14" s="196">
        <v>197</v>
      </c>
      <c r="R14" s="195">
        <v>71</v>
      </c>
      <c r="S14" s="194">
        <f t="shared" si="4"/>
        <v>158256</v>
      </c>
      <c r="T14" s="198">
        <f>S14/$S$9</f>
        <v>3.0661038553171586E-2</v>
      </c>
      <c r="U14" s="197">
        <v>89579</v>
      </c>
      <c r="V14" s="195">
        <v>83510</v>
      </c>
      <c r="W14" s="196">
        <v>115</v>
      </c>
      <c r="X14" s="195">
        <v>242</v>
      </c>
      <c r="Y14" s="194">
        <f t="shared" si="6"/>
        <v>173446</v>
      </c>
      <c r="Z14" s="193">
        <f t="shared" si="7"/>
        <v>-8.7577689886189414E-2</v>
      </c>
    </row>
    <row r="15" spans="1:26" ht="19.350000000000001" customHeight="1" x14ac:dyDescent="0.3">
      <c r="A15" s="201" t="s">
        <v>354</v>
      </c>
      <c r="B15" s="448" t="s">
        <v>355</v>
      </c>
      <c r="C15" s="199">
        <v>5249</v>
      </c>
      <c r="D15" s="195">
        <v>4544</v>
      </c>
      <c r="E15" s="196">
        <v>13</v>
      </c>
      <c r="F15" s="195">
        <v>0</v>
      </c>
      <c r="G15" s="194">
        <f t="shared" si="0"/>
        <v>9806</v>
      </c>
      <c r="H15" s="198">
        <f>G15/$G$9</f>
        <v>1.780096538378453E-2</v>
      </c>
      <c r="I15" s="197">
        <v>6538</v>
      </c>
      <c r="J15" s="195">
        <v>5315</v>
      </c>
      <c r="K15" s="196"/>
      <c r="L15" s="195"/>
      <c r="M15" s="194">
        <f t="shared" si="2"/>
        <v>11853</v>
      </c>
      <c r="N15" s="200">
        <f t="shared" si="3"/>
        <v>-0.17269889479456679</v>
      </c>
      <c r="O15" s="199">
        <v>56204</v>
      </c>
      <c r="P15" s="195">
        <v>50308</v>
      </c>
      <c r="Q15" s="196">
        <v>91</v>
      </c>
      <c r="R15" s="195">
        <v>22</v>
      </c>
      <c r="S15" s="194">
        <f t="shared" si="4"/>
        <v>106625</v>
      </c>
      <c r="T15" s="198">
        <f>S15/$S$9</f>
        <v>2.0657878600065214E-2</v>
      </c>
      <c r="U15" s="197">
        <v>58823</v>
      </c>
      <c r="V15" s="195">
        <v>51185</v>
      </c>
      <c r="W15" s="196">
        <v>8</v>
      </c>
      <c r="X15" s="195">
        <v>67</v>
      </c>
      <c r="Y15" s="194">
        <f t="shared" si="6"/>
        <v>110083</v>
      </c>
      <c r="Z15" s="193">
        <f t="shared" si="7"/>
        <v>-3.1412661355522675E-2</v>
      </c>
    </row>
    <row r="16" spans="1:26" ht="19.350000000000001" customHeight="1" x14ac:dyDescent="0.3">
      <c r="A16" s="201" t="s">
        <v>350</v>
      </c>
      <c r="B16" s="448" t="s">
        <v>351</v>
      </c>
      <c r="C16" s="199">
        <v>2669</v>
      </c>
      <c r="D16" s="195">
        <v>2155</v>
      </c>
      <c r="E16" s="196">
        <v>614</v>
      </c>
      <c r="F16" s="195">
        <v>525</v>
      </c>
      <c r="G16" s="194">
        <f t="shared" si="0"/>
        <v>5963</v>
      </c>
      <c r="H16" s="198">
        <f t="shared" si="1"/>
        <v>1.0824715131909765E-2</v>
      </c>
      <c r="I16" s="197">
        <v>2675</v>
      </c>
      <c r="J16" s="195">
        <v>2259</v>
      </c>
      <c r="K16" s="196">
        <v>1244</v>
      </c>
      <c r="L16" s="195">
        <v>1135</v>
      </c>
      <c r="M16" s="194">
        <f t="shared" si="2"/>
        <v>7313</v>
      </c>
      <c r="N16" s="200">
        <f t="shared" si="3"/>
        <v>-0.18460276220429372</v>
      </c>
      <c r="O16" s="199">
        <v>27439</v>
      </c>
      <c r="P16" s="195">
        <v>22924</v>
      </c>
      <c r="Q16" s="196">
        <v>7545</v>
      </c>
      <c r="R16" s="195">
        <v>7457</v>
      </c>
      <c r="S16" s="194">
        <f t="shared" si="4"/>
        <v>65365</v>
      </c>
      <c r="T16" s="198">
        <f t="shared" si="5"/>
        <v>1.2664030337099768E-2</v>
      </c>
      <c r="U16" s="197">
        <v>27414</v>
      </c>
      <c r="V16" s="195">
        <v>23170</v>
      </c>
      <c r="W16" s="196">
        <v>10014</v>
      </c>
      <c r="X16" s="195">
        <v>9895</v>
      </c>
      <c r="Y16" s="194">
        <f t="shared" si="6"/>
        <v>70493</v>
      </c>
      <c r="Z16" s="193">
        <f t="shared" si="7"/>
        <v>-7.274481154157153E-2</v>
      </c>
    </row>
    <row r="17" spans="1:26" ht="19.350000000000001" customHeight="1" x14ac:dyDescent="0.3">
      <c r="A17" s="201" t="s">
        <v>344</v>
      </c>
      <c r="B17" s="448" t="s">
        <v>345</v>
      </c>
      <c r="C17" s="199">
        <v>2642</v>
      </c>
      <c r="D17" s="195">
        <v>2397</v>
      </c>
      <c r="E17" s="196">
        <v>0</v>
      </c>
      <c r="F17" s="195">
        <v>4</v>
      </c>
      <c r="G17" s="194">
        <f t="shared" ref="G17:G23" si="8">SUM(C17:F17)</f>
        <v>5043</v>
      </c>
      <c r="H17" s="198">
        <f t="shared" si="1"/>
        <v>9.1546265990643874E-3</v>
      </c>
      <c r="I17" s="197">
        <v>2643</v>
      </c>
      <c r="J17" s="195">
        <v>2263</v>
      </c>
      <c r="K17" s="196"/>
      <c r="L17" s="195"/>
      <c r="M17" s="194">
        <f t="shared" ref="M17:M23" si="9">SUM(I17:L17)</f>
        <v>4906</v>
      </c>
      <c r="N17" s="200">
        <f t="shared" ref="N17:N23" si="10">IF(ISERROR(G17/M17-1),"         /0",(G17/M17-1))</f>
        <v>2.7924989808397971E-2</v>
      </c>
      <c r="O17" s="199">
        <v>25314</v>
      </c>
      <c r="P17" s="195">
        <v>23125</v>
      </c>
      <c r="Q17" s="196">
        <v>101</v>
      </c>
      <c r="R17" s="195">
        <v>64</v>
      </c>
      <c r="S17" s="194">
        <f t="shared" ref="S17:S23" si="11">SUM(O17:R17)</f>
        <v>48604</v>
      </c>
      <c r="T17" s="198">
        <f t="shared" si="5"/>
        <v>9.4166990056512977E-3</v>
      </c>
      <c r="U17" s="197">
        <v>23471</v>
      </c>
      <c r="V17" s="195">
        <v>22541</v>
      </c>
      <c r="W17" s="196">
        <v>19</v>
      </c>
      <c r="X17" s="195">
        <v>74</v>
      </c>
      <c r="Y17" s="194">
        <f t="shared" ref="Y17:Y23" si="12">SUM(U17:X17)</f>
        <v>46105</v>
      </c>
      <c r="Z17" s="193">
        <f t="shared" ref="Z17:Z23" si="13">IF(ISERROR(S17/Y17-1),"         /0",IF(S17/Y17&gt;5,"  *  ",(S17/Y17-1)))</f>
        <v>5.4202364168745243E-2</v>
      </c>
    </row>
    <row r="18" spans="1:26" ht="19.350000000000001" customHeight="1" x14ac:dyDescent="0.3">
      <c r="A18" s="201" t="s">
        <v>365</v>
      </c>
      <c r="B18" s="448" t="s">
        <v>366</v>
      </c>
      <c r="C18" s="199">
        <v>2236</v>
      </c>
      <c r="D18" s="195">
        <v>1989</v>
      </c>
      <c r="E18" s="196">
        <v>2</v>
      </c>
      <c r="F18" s="195">
        <v>0</v>
      </c>
      <c r="G18" s="194">
        <f t="shared" si="8"/>
        <v>4227</v>
      </c>
      <c r="H18" s="198">
        <f t="shared" si="1"/>
        <v>7.6733306829754443E-3</v>
      </c>
      <c r="I18" s="197">
        <v>1806</v>
      </c>
      <c r="J18" s="195">
        <v>1349</v>
      </c>
      <c r="K18" s="196">
        <v>1</v>
      </c>
      <c r="L18" s="195"/>
      <c r="M18" s="194">
        <f t="shared" si="9"/>
        <v>3156</v>
      </c>
      <c r="N18" s="200">
        <f t="shared" si="10"/>
        <v>0.33935361216730042</v>
      </c>
      <c r="O18" s="199">
        <v>19404</v>
      </c>
      <c r="P18" s="195">
        <v>16347</v>
      </c>
      <c r="Q18" s="196">
        <v>60</v>
      </c>
      <c r="R18" s="195">
        <v>7</v>
      </c>
      <c r="S18" s="194">
        <f t="shared" si="11"/>
        <v>35818</v>
      </c>
      <c r="T18" s="198">
        <f t="shared" si="5"/>
        <v>6.9394972632791166E-3</v>
      </c>
      <c r="U18" s="197">
        <v>17083</v>
      </c>
      <c r="V18" s="195">
        <v>13405</v>
      </c>
      <c r="W18" s="196">
        <v>40</v>
      </c>
      <c r="X18" s="195">
        <v>31</v>
      </c>
      <c r="Y18" s="194">
        <f t="shared" si="12"/>
        <v>30559</v>
      </c>
      <c r="Z18" s="193">
        <f t="shared" si="13"/>
        <v>0.17209332766124552</v>
      </c>
    </row>
    <row r="19" spans="1:26" ht="19.350000000000001" customHeight="1" x14ac:dyDescent="0.3">
      <c r="A19" s="201" t="s">
        <v>352</v>
      </c>
      <c r="B19" s="448" t="s">
        <v>353</v>
      </c>
      <c r="C19" s="199">
        <v>958</v>
      </c>
      <c r="D19" s="195">
        <v>786</v>
      </c>
      <c r="E19" s="196">
        <v>0</v>
      </c>
      <c r="F19" s="195">
        <v>0</v>
      </c>
      <c r="G19" s="194">
        <f t="shared" si="8"/>
        <v>1744</v>
      </c>
      <c r="H19" s="198">
        <f t="shared" si="1"/>
        <v>3.1659069579155841E-3</v>
      </c>
      <c r="I19" s="197">
        <v>772</v>
      </c>
      <c r="J19" s="195">
        <v>640</v>
      </c>
      <c r="K19" s="196"/>
      <c r="L19" s="195"/>
      <c r="M19" s="194">
        <f t="shared" si="9"/>
        <v>1412</v>
      </c>
      <c r="N19" s="200">
        <f t="shared" si="10"/>
        <v>0.23512747875354112</v>
      </c>
      <c r="O19" s="199">
        <v>6924</v>
      </c>
      <c r="P19" s="195">
        <v>6058</v>
      </c>
      <c r="Q19" s="196">
        <v>40</v>
      </c>
      <c r="R19" s="195">
        <v>30</v>
      </c>
      <c r="S19" s="194">
        <f t="shared" si="11"/>
        <v>13052</v>
      </c>
      <c r="T19" s="198">
        <f t="shared" si="5"/>
        <v>2.5287374582701164E-3</v>
      </c>
      <c r="U19" s="197">
        <v>6703</v>
      </c>
      <c r="V19" s="195">
        <v>5648</v>
      </c>
      <c r="W19" s="196">
        <v>2</v>
      </c>
      <c r="X19" s="195">
        <v>58</v>
      </c>
      <c r="Y19" s="194">
        <f t="shared" si="12"/>
        <v>12411</v>
      </c>
      <c r="Z19" s="193">
        <f t="shared" si="13"/>
        <v>5.1647731850777534E-2</v>
      </c>
    </row>
    <row r="20" spans="1:26" ht="19.350000000000001" customHeight="1" x14ac:dyDescent="0.3">
      <c r="A20" s="201" t="s">
        <v>367</v>
      </c>
      <c r="B20" s="448" t="s">
        <v>368</v>
      </c>
      <c r="C20" s="199">
        <v>632</v>
      </c>
      <c r="D20" s="195">
        <v>451</v>
      </c>
      <c r="E20" s="196">
        <v>6</v>
      </c>
      <c r="F20" s="195">
        <v>1</v>
      </c>
      <c r="G20" s="194">
        <f t="shared" si="8"/>
        <v>1090</v>
      </c>
      <c r="H20" s="198">
        <f t="shared" si="1"/>
        <v>1.9786918486972404E-3</v>
      </c>
      <c r="I20" s="197">
        <v>591</v>
      </c>
      <c r="J20" s="195">
        <v>414</v>
      </c>
      <c r="K20" s="196"/>
      <c r="L20" s="195"/>
      <c r="M20" s="194">
        <f t="shared" si="9"/>
        <v>1005</v>
      </c>
      <c r="N20" s="200">
        <f t="shared" si="10"/>
        <v>8.4577114427860645E-2</v>
      </c>
      <c r="O20" s="199">
        <v>6117</v>
      </c>
      <c r="P20" s="195">
        <v>4282</v>
      </c>
      <c r="Q20" s="196">
        <v>24</v>
      </c>
      <c r="R20" s="195">
        <v>1</v>
      </c>
      <c r="S20" s="194">
        <f t="shared" si="11"/>
        <v>10424</v>
      </c>
      <c r="T20" s="198">
        <f t="shared" si="5"/>
        <v>2.0195800846619441E-3</v>
      </c>
      <c r="U20" s="197">
        <v>6197</v>
      </c>
      <c r="V20" s="195">
        <v>3902</v>
      </c>
      <c r="W20" s="196">
        <v>22</v>
      </c>
      <c r="X20" s="195">
        <v>22</v>
      </c>
      <c r="Y20" s="194">
        <f t="shared" si="12"/>
        <v>10143</v>
      </c>
      <c r="Z20" s="193">
        <f t="shared" si="13"/>
        <v>2.7703835157251389E-2</v>
      </c>
    </row>
    <row r="21" spans="1:26" ht="19.350000000000001" customHeight="1" x14ac:dyDescent="0.3">
      <c r="A21" s="201" t="s">
        <v>348</v>
      </c>
      <c r="B21" s="448" t="s">
        <v>349</v>
      </c>
      <c r="C21" s="199">
        <v>436</v>
      </c>
      <c r="D21" s="195">
        <v>374</v>
      </c>
      <c r="E21" s="196">
        <v>0</v>
      </c>
      <c r="F21" s="195">
        <v>1</v>
      </c>
      <c r="G21" s="194">
        <f t="shared" si="8"/>
        <v>811</v>
      </c>
      <c r="H21" s="198">
        <f t="shared" si="1"/>
        <v>1.4722193479756529E-3</v>
      </c>
      <c r="I21" s="197">
        <v>549</v>
      </c>
      <c r="J21" s="195">
        <v>288</v>
      </c>
      <c r="K21" s="196"/>
      <c r="L21" s="195"/>
      <c r="M21" s="194">
        <f t="shared" si="9"/>
        <v>837</v>
      </c>
      <c r="N21" s="200">
        <f t="shared" si="10"/>
        <v>-3.1063321385902065E-2</v>
      </c>
      <c r="O21" s="199">
        <v>4573</v>
      </c>
      <c r="P21" s="195">
        <v>3812</v>
      </c>
      <c r="Q21" s="196">
        <v>100</v>
      </c>
      <c r="R21" s="195">
        <v>7</v>
      </c>
      <c r="S21" s="194">
        <f t="shared" si="11"/>
        <v>8492</v>
      </c>
      <c r="T21" s="198">
        <f t="shared" si="5"/>
        <v>1.6452680428769406E-3</v>
      </c>
      <c r="U21" s="197">
        <v>4988</v>
      </c>
      <c r="V21" s="195">
        <v>3972</v>
      </c>
      <c r="W21" s="196">
        <v>106</v>
      </c>
      <c r="X21" s="195">
        <v>24</v>
      </c>
      <c r="Y21" s="194">
        <f t="shared" si="12"/>
        <v>9090</v>
      </c>
      <c r="Z21" s="193">
        <f t="shared" si="13"/>
        <v>-6.5786578657865746E-2</v>
      </c>
    </row>
    <row r="22" spans="1:26" ht="19.350000000000001" customHeight="1" x14ac:dyDescent="0.3">
      <c r="A22" s="201" t="s">
        <v>356</v>
      </c>
      <c r="B22" s="448" t="s">
        <v>357</v>
      </c>
      <c r="C22" s="199">
        <v>314</v>
      </c>
      <c r="D22" s="195">
        <v>247</v>
      </c>
      <c r="E22" s="196">
        <v>4</v>
      </c>
      <c r="F22" s="195">
        <v>11</v>
      </c>
      <c r="G22" s="194">
        <f t="shared" si="8"/>
        <v>576</v>
      </c>
      <c r="H22" s="198">
        <f t="shared" si="1"/>
        <v>1.0456206466510187E-3</v>
      </c>
      <c r="I22" s="197">
        <v>316</v>
      </c>
      <c r="J22" s="195">
        <v>211</v>
      </c>
      <c r="K22" s="196"/>
      <c r="L22" s="195"/>
      <c r="M22" s="194">
        <f t="shared" si="9"/>
        <v>527</v>
      </c>
      <c r="N22" s="200">
        <f t="shared" si="10"/>
        <v>9.2979127134724893E-2</v>
      </c>
      <c r="O22" s="199">
        <v>3116</v>
      </c>
      <c r="P22" s="195">
        <v>2570</v>
      </c>
      <c r="Q22" s="196">
        <v>27</v>
      </c>
      <c r="R22" s="195">
        <v>49</v>
      </c>
      <c r="S22" s="194">
        <f t="shared" si="11"/>
        <v>5762</v>
      </c>
      <c r="T22" s="198">
        <f t="shared" si="5"/>
        <v>1.1163488533981313E-3</v>
      </c>
      <c r="U22" s="197">
        <v>2605</v>
      </c>
      <c r="V22" s="195">
        <v>1951</v>
      </c>
      <c r="W22" s="196">
        <v>15</v>
      </c>
      <c r="X22" s="195">
        <v>15</v>
      </c>
      <c r="Y22" s="194">
        <f t="shared" si="12"/>
        <v>4586</v>
      </c>
      <c r="Z22" s="193">
        <f t="shared" si="13"/>
        <v>0.25643262102049724</v>
      </c>
    </row>
    <row r="23" spans="1:26" ht="19.350000000000001" customHeight="1" thickBot="1" x14ac:dyDescent="0.35">
      <c r="A23" s="192" t="s">
        <v>59</v>
      </c>
      <c r="B23" s="449"/>
      <c r="C23" s="190">
        <v>1029</v>
      </c>
      <c r="D23" s="186">
        <v>932</v>
      </c>
      <c r="E23" s="187">
        <v>34</v>
      </c>
      <c r="F23" s="186">
        <v>45</v>
      </c>
      <c r="G23" s="185">
        <f t="shared" si="8"/>
        <v>2040</v>
      </c>
      <c r="H23" s="189">
        <f t="shared" si="1"/>
        <v>3.7032397902223577E-3</v>
      </c>
      <c r="I23" s="188">
        <v>814</v>
      </c>
      <c r="J23" s="186">
        <v>671</v>
      </c>
      <c r="K23" s="187">
        <v>224</v>
      </c>
      <c r="L23" s="186">
        <v>223</v>
      </c>
      <c r="M23" s="185">
        <f t="shared" si="9"/>
        <v>1932</v>
      </c>
      <c r="N23" s="191">
        <f t="shared" si="10"/>
        <v>5.5900621118012417E-2</v>
      </c>
      <c r="O23" s="190">
        <v>9662</v>
      </c>
      <c r="P23" s="186">
        <v>7990</v>
      </c>
      <c r="Q23" s="187">
        <v>503</v>
      </c>
      <c r="R23" s="186">
        <v>371</v>
      </c>
      <c r="S23" s="185">
        <f t="shared" si="11"/>
        <v>18526</v>
      </c>
      <c r="T23" s="189">
        <f t="shared" si="5"/>
        <v>3.5892882433276262E-3</v>
      </c>
      <c r="U23" s="188">
        <v>7441</v>
      </c>
      <c r="V23" s="186">
        <v>5824</v>
      </c>
      <c r="W23" s="187">
        <v>1622</v>
      </c>
      <c r="X23" s="186">
        <v>1639</v>
      </c>
      <c r="Y23" s="185">
        <f t="shared" si="12"/>
        <v>16526</v>
      </c>
      <c r="Z23" s="184">
        <f t="shared" si="13"/>
        <v>0.12102142079148015</v>
      </c>
    </row>
    <row r="24" spans="1:26" ht="17.25" thickTop="1" x14ac:dyDescent="0.3">
      <c r="A24" s="183" t="s">
        <v>44</v>
      </c>
      <c r="B24" s="183"/>
    </row>
    <row r="25" spans="1:26" ht="16.5" x14ac:dyDescent="0.3">
      <c r="A25" s="183" t="s">
        <v>43</v>
      </c>
      <c r="B25" s="183"/>
    </row>
    <row r="26" spans="1:26" x14ac:dyDescent="0.25">
      <c r="A26" s="450" t="s">
        <v>127</v>
      </c>
      <c r="B26" s="451"/>
      <c r="C26" s="451"/>
    </row>
  </sheetData>
  <mergeCells count="27">
    <mergeCell ref="Y7:Y8"/>
    <mergeCell ref="M7:M8"/>
    <mergeCell ref="O7:P7"/>
    <mergeCell ref="Q7:R7"/>
    <mergeCell ref="S7:S8"/>
    <mergeCell ref="U7:V7"/>
    <mergeCell ref="W7:X7"/>
    <mergeCell ref="N6:N8"/>
    <mergeCell ref="O6:S6"/>
    <mergeCell ref="T6:T8"/>
    <mergeCell ref="U6:Y6"/>
    <mergeCell ref="Y1:Z1"/>
    <mergeCell ref="A3:Z3"/>
    <mergeCell ref="A4:Z4"/>
    <mergeCell ref="A5:A8"/>
    <mergeCell ref="B5:B8"/>
    <mergeCell ref="C5:N5"/>
    <mergeCell ref="O5:Z5"/>
    <mergeCell ref="C6:G6"/>
    <mergeCell ref="H6:H8"/>
    <mergeCell ref="I6:M6"/>
    <mergeCell ref="Z6:Z8"/>
    <mergeCell ref="C7:D7"/>
    <mergeCell ref="E7:F7"/>
    <mergeCell ref="G7:G8"/>
    <mergeCell ref="I7:J7"/>
    <mergeCell ref="K7:L7"/>
  </mergeCells>
  <conditionalFormatting sqref="Z24:Z65536 N24:N65536 Z3 N3 N5:N8 Z5:Z8">
    <cfRule type="cellIs" dxfId="9" priority="3" stopIfTrue="1" operator="lessThan">
      <formula>0</formula>
    </cfRule>
  </conditionalFormatting>
  <conditionalFormatting sqref="N9:N23 Z9:Z23">
    <cfRule type="cellIs" dxfId="8" priority="4" stopIfTrue="1" operator="lessThan">
      <formula>0</formula>
    </cfRule>
    <cfRule type="cellIs" dxfId="7" priority="5" stopIfTrue="1" operator="greaterThanOrEqual">
      <formula>0</formula>
    </cfRule>
  </conditionalFormatting>
  <conditionalFormatting sqref="H6:H8">
    <cfRule type="cellIs" dxfId="6" priority="2" stopIfTrue="1" operator="lessThan">
      <formula>0</formula>
    </cfRule>
  </conditionalFormatting>
  <conditionalFormatting sqref="T6:T8">
    <cfRule type="cellIs" dxfId="5" priority="1" stopIfTrue="1" operator="lessThan">
      <formula>0</formula>
    </cfRule>
  </conditionalFormatting>
  <hyperlinks>
    <hyperlink ref="Y1:Z1" location="INDICE!A1" display="Volver al Indice"/>
  </hyperlinks>
  <pageMargins left="0.2" right="0.22" top="0.54" bottom="0.19685039370078741" header="0.15748031496062992" footer="0.15748031496062992"/>
  <pageSetup scale="77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1"/>
  </sheetPr>
  <dimension ref="A1:N28"/>
  <sheetViews>
    <sheetView tabSelected="1" workbookViewId="0">
      <selection activeCell="H8" sqref="H8"/>
    </sheetView>
  </sheetViews>
  <sheetFormatPr defaultColWidth="11.42578125" defaultRowHeight="12.75" x14ac:dyDescent="0.2"/>
  <cols>
    <col min="1" max="16384" width="11.42578125" style="431"/>
  </cols>
  <sheetData>
    <row r="1" spans="1:14" ht="13.5" thickBot="1" x14ac:dyDescent="0.25">
      <c r="A1" s="430"/>
      <c r="B1" s="430"/>
      <c r="C1" s="430"/>
      <c r="D1" s="430"/>
      <c r="E1" s="430"/>
      <c r="F1" s="430"/>
      <c r="G1" s="430"/>
      <c r="H1" s="430"/>
    </row>
    <row r="2" spans="1:14" ht="31.5" thickTop="1" thickBot="1" x14ac:dyDescent="0.45">
      <c r="A2" s="432" t="s">
        <v>443</v>
      </c>
      <c r="B2" s="433"/>
      <c r="M2" s="556" t="s">
        <v>28</v>
      </c>
      <c r="N2" s="557"/>
    </row>
    <row r="3" spans="1:14" ht="27" thickTop="1" x14ac:dyDescent="0.4">
      <c r="A3" s="434" t="s">
        <v>39</v>
      </c>
      <c r="B3" s="435"/>
    </row>
    <row r="9" spans="1:14" ht="28.5" x14ac:dyDescent="0.4">
      <c r="A9" s="455" t="s">
        <v>113</v>
      </c>
      <c r="B9" s="436"/>
      <c r="C9" s="436"/>
      <c r="D9" s="436"/>
      <c r="E9" s="436"/>
      <c r="F9" s="436"/>
      <c r="G9" s="436"/>
      <c r="H9" s="436"/>
      <c r="I9" s="436"/>
      <c r="J9" s="436"/>
      <c r="K9" s="436"/>
      <c r="L9" s="436"/>
      <c r="M9" s="436"/>
      <c r="N9" s="436"/>
    </row>
    <row r="10" spans="1:14" ht="15.75" x14ac:dyDescent="0.25">
      <c r="A10" s="437"/>
      <c r="B10" s="436"/>
      <c r="C10" s="436"/>
      <c r="D10" s="436"/>
      <c r="E10" s="436"/>
      <c r="F10" s="436"/>
      <c r="G10" s="436"/>
      <c r="H10" s="436"/>
      <c r="I10" s="436"/>
      <c r="J10" s="436"/>
      <c r="K10" s="436"/>
      <c r="L10" s="436"/>
      <c r="M10" s="436"/>
      <c r="N10" s="436"/>
    </row>
    <row r="11" spans="1:14" ht="24.95" customHeight="1" x14ac:dyDescent="0.3">
      <c r="A11" s="453" t="s">
        <v>114</v>
      </c>
      <c r="B11" s="439"/>
      <c r="C11" s="439"/>
      <c r="D11" s="439"/>
      <c r="E11" s="439"/>
      <c r="F11" s="439"/>
      <c r="G11" s="439"/>
      <c r="H11" s="439"/>
      <c r="I11" s="439"/>
      <c r="J11" s="439"/>
      <c r="K11" s="439"/>
      <c r="L11" s="439"/>
      <c r="M11" s="439"/>
      <c r="N11" s="439"/>
    </row>
    <row r="12" spans="1:14" ht="17.25" x14ac:dyDescent="0.3">
      <c r="A12" s="453" t="s">
        <v>140</v>
      </c>
    </row>
    <row r="13" spans="1:14" ht="17.25" x14ac:dyDescent="0.3">
      <c r="A13" s="454"/>
    </row>
    <row r="14" spans="1:14" ht="17.25" x14ac:dyDescent="0.3">
      <c r="A14" s="453" t="s">
        <v>137</v>
      </c>
    </row>
    <row r="15" spans="1:14" ht="17.25" x14ac:dyDescent="0.3">
      <c r="A15" s="453" t="s">
        <v>138</v>
      </c>
    </row>
    <row r="16" spans="1:14" ht="17.25" x14ac:dyDescent="0.3">
      <c r="A16" s="453" t="s">
        <v>139</v>
      </c>
    </row>
    <row r="19" spans="1:1" ht="28.5" x14ac:dyDescent="0.4">
      <c r="A19" s="455" t="s">
        <v>136</v>
      </c>
    </row>
    <row r="22" spans="1:1" ht="22.5" x14ac:dyDescent="0.3">
      <c r="A22" s="440" t="s">
        <v>115</v>
      </c>
    </row>
    <row r="24" spans="1:1" ht="16.5" x14ac:dyDescent="0.25">
      <c r="A24" s="438" t="s">
        <v>116</v>
      </c>
    </row>
    <row r="25" spans="1:1" ht="16.5" x14ac:dyDescent="0.25">
      <c r="A25" s="438"/>
    </row>
    <row r="26" spans="1:1" ht="22.5" x14ac:dyDescent="0.3">
      <c r="A26" s="440" t="s">
        <v>117</v>
      </c>
    </row>
    <row r="27" spans="1:1" ht="16.5" x14ac:dyDescent="0.25">
      <c r="A27" s="438" t="s">
        <v>118</v>
      </c>
    </row>
    <row r="28" spans="1:1" ht="16.5" x14ac:dyDescent="0.25">
      <c r="A28" s="438" t="s">
        <v>119</v>
      </c>
    </row>
  </sheetData>
  <mergeCells count="1">
    <mergeCell ref="M2:N2"/>
  </mergeCells>
  <hyperlinks>
    <hyperlink ref="M2:N2" location="INDICE!A1" display="Volver al Indice"/>
  </hyperlinks>
  <pageMargins left="0.75" right="0.75" top="1" bottom="1" header="0" footer="0"/>
  <headerFooter alignWithMargins="0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0"/>
    <pageSetUpPr autoPageBreaks="0"/>
  </sheetPr>
  <dimension ref="A1:Z18"/>
  <sheetViews>
    <sheetView showGridLines="0" zoomScale="76" zoomScaleNormal="76" workbookViewId="0">
      <selection activeCell="R15" sqref="R15"/>
    </sheetView>
  </sheetViews>
  <sheetFormatPr defaultColWidth="8" defaultRowHeight="13.5" x14ac:dyDescent="0.25"/>
  <cols>
    <col min="1" max="1" width="23.42578125" style="182" customWidth="1"/>
    <col min="2" max="2" width="38.42578125" style="182" customWidth="1"/>
    <col min="3" max="3" width="9.85546875" style="182" customWidth="1"/>
    <col min="4" max="4" width="12.42578125" style="182" bestFit="1" customWidth="1"/>
    <col min="5" max="5" width="8.5703125" style="182" bestFit="1" customWidth="1"/>
    <col min="6" max="6" width="10.5703125" style="182" bestFit="1" customWidth="1"/>
    <col min="7" max="7" width="9" style="182" customWidth="1"/>
    <col min="8" max="8" width="10.7109375" style="182" customWidth="1"/>
    <col min="9" max="9" width="9.5703125" style="182" customWidth="1"/>
    <col min="10" max="10" width="11.5703125" style="182" bestFit="1" customWidth="1"/>
    <col min="11" max="11" width="9" style="182" bestFit="1" customWidth="1"/>
    <col min="12" max="12" width="10.5703125" style="182" bestFit="1" customWidth="1"/>
    <col min="13" max="13" width="11.5703125" style="182" bestFit="1" customWidth="1"/>
    <col min="14" max="14" width="9.42578125" style="182" customWidth="1"/>
    <col min="15" max="15" width="9.5703125" style="182" bestFit="1" customWidth="1"/>
    <col min="16" max="16" width="11.140625" style="182" customWidth="1"/>
    <col min="17" max="17" width="9.42578125" style="182" customWidth="1"/>
    <col min="18" max="18" width="10.5703125" style="182" bestFit="1" customWidth="1"/>
    <col min="19" max="19" width="9.5703125" style="182" customWidth="1"/>
    <col min="20" max="20" width="10.140625" style="182" customWidth="1"/>
    <col min="21" max="21" width="9.42578125" style="182" customWidth="1"/>
    <col min="22" max="22" width="10.42578125" style="182" customWidth="1"/>
    <col min="23" max="23" width="9.42578125" style="182" customWidth="1"/>
    <col min="24" max="24" width="10.28515625" style="182" customWidth="1"/>
    <col min="25" max="25" width="10.7109375" style="182" customWidth="1"/>
    <col min="26" max="26" width="9.85546875" style="182" bestFit="1" customWidth="1"/>
    <col min="27" max="16384" width="8" style="182"/>
  </cols>
  <sheetData>
    <row r="1" spans="1:26" ht="18.75" thickBot="1" x14ac:dyDescent="0.3">
      <c r="Y1" s="624" t="s">
        <v>28</v>
      </c>
      <c r="Z1" s="625"/>
    </row>
    <row r="2" spans="1:26" ht="5.25" customHeight="1" thickBot="1" x14ac:dyDescent="0.3"/>
    <row r="3" spans="1:26" ht="24.75" customHeight="1" thickTop="1" x14ac:dyDescent="0.25">
      <c r="A3" s="626" t="s">
        <v>131</v>
      </c>
      <c r="B3" s="627"/>
      <c r="C3" s="627"/>
      <c r="D3" s="627"/>
      <c r="E3" s="627"/>
      <c r="F3" s="627"/>
      <c r="G3" s="627"/>
      <c r="H3" s="627"/>
      <c r="I3" s="627"/>
      <c r="J3" s="627"/>
      <c r="K3" s="627"/>
      <c r="L3" s="627"/>
      <c r="M3" s="627"/>
      <c r="N3" s="627"/>
      <c r="O3" s="627"/>
      <c r="P3" s="627"/>
      <c r="Q3" s="627"/>
      <c r="R3" s="627"/>
      <c r="S3" s="627"/>
      <c r="T3" s="627"/>
      <c r="U3" s="627"/>
      <c r="V3" s="627"/>
      <c r="W3" s="627"/>
      <c r="X3" s="627"/>
      <c r="Y3" s="627"/>
      <c r="Z3" s="628"/>
    </row>
    <row r="4" spans="1:26" ht="21.2" customHeight="1" thickBot="1" x14ac:dyDescent="0.3">
      <c r="A4" s="640" t="s">
        <v>46</v>
      </c>
      <c r="B4" s="641"/>
      <c r="C4" s="641"/>
      <c r="D4" s="641"/>
      <c r="E4" s="641"/>
      <c r="F4" s="641"/>
      <c r="G4" s="641"/>
      <c r="H4" s="641"/>
      <c r="I4" s="641"/>
      <c r="J4" s="641"/>
      <c r="K4" s="641"/>
      <c r="L4" s="641"/>
      <c r="M4" s="641"/>
      <c r="N4" s="641"/>
      <c r="O4" s="641"/>
      <c r="P4" s="641"/>
      <c r="Q4" s="641"/>
      <c r="R4" s="641"/>
      <c r="S4" s="641"/>
      <c r="T4" s="641"/>
      <c r="U4" s="641"/>
      <c r="V4" s="641"/>
      <c r="W4" s="641"/>
      <c r="X4" s="641"/>
      <c r="Y4" s="641"/>
      <c r="Z4" s="642"/>
    </row>
    <row r="5" spans="1:26" s="228" customFormat="1" ht="19.899999999999999" customHeight="1" thickTop="1" thickBot="1" x14ac:dyDescent="0.3">
      <c r="A5" s="725" t="s">
        <v>125</v>
      </c>
      <c r="B5" s="725" t="s">
        <v>126</v>
      </c>
      <c r="C5" s="647" t="s">
        <v>37</v>
      </c>
      <c r="D5" s="648"/>
      <c r="E5" s="648"/>
      <c r="F5" s="648"/>
      <c r="G5" s="648"/>
      <c r="H5" s="648"/>
      <c r="I5" s="648"/>
      <c r="J5" s="648"/>
      <c r="K5" s="649"/>
      <c r="L5" s="649"/>
      <c r="M5" s="649"/>
      <c r="N5" s="650"/>
      <c r="O5" s="651" t="s">
        <v>36</v>
      </c>
      <c r="P5" s="648"/>
      <c r="Q5" s="648"/>
      <c r="R5" s="648"/>
      <c r="S5" s="648"/>
      <c r="T5" s="648"/>
      <c r="U5" s="648"/>
      <c r="V5" s="648"/>
      <c r="W5" s="648"/>
      <c r="X5" s="648"/>
      <c r="Y5" s="648"/>
      <c r="Z5" s="650"/>
    </row>
    <row r="6" spans="1:26" s="227" customFormat="1" ht="26.25" customHeight="1" thickBot="1" x14ac:dyDescent="0.3">
      <c r="A6" s="726"/>
      <c r="B6" s="726"/>
      <c r="C6" s="636" t="s">
        <v>450</v>
      </c>
      <c r="D6" s="637"/>
      <c r="E6" s="637"/>
      <c r="F6" s="637"/>
      <c r="G6" s="638"/>
      <c r="H6" s="633" t="s">
        <v>35</v>
      </c>
      <c r="I6" s="636" t="s">
        <v>451</v>
      </c>
      <c r="J6" s="637"/>
      <c r="K6" s="637"/>
      <c r="L6" s="637"/>
      <c r="M6" s="638"/>
      <c r="N6" s="633" t="s">
        <v>34</v>
      </c>
      <c r="O6" s="643" t="s">
        <v>452</v>
      </c>
      <c r="P6" s="637"/>
      <c r="Q6" s="637"/>
      <c r="R6" s="637"/>
      <c r="S6" s="637"/>
      <c r="T6" s="633" t="s">
        <v>35</v>
      </c>
      <c r="U6" s="644" t="s">
        <v>453</v>
      </c>
      <c r="V6" s="645"/>
      <c r="W6" s="645"/>
      <c r="X6" s="645"/>
      <c r="Y6" s="646"/>
      <c r="Z6" s="633" t="s">
        <v>34</v>
      </c>
    </row>
    <row r="7" spans="1:26" s="222" customFormat="1" ht="26.25" customHeight="1" x14ac:dyDescent="0.25">
      <c r="A7" s="727"/>
      <c r="B7" s="727"/>
      <c r="C7" s="616" t="s">
        <v>22</v>
      </c>
      <c r="D7" s="617"/>
      <c r="E7" s="618" t="s">
        <v>21</v>
      </c>
      <c r="F7" s="639"/>
      <c r="G7" s="620" t="s">
        <v>17</v>
      </c>
      <c r="H7" s="634"/>
      <c r="I7" s="616" t="s">
        <v>22</v>
      </c>
      <c r="J7" s="617"/>
      <c r="K7" s="618" t="s">
        <v>21</v>
      </c>
      <c r="L7" s="639"/>
      <c r="M7" s="620" t="s">
        <v>17</v>
      </c>
      <c r="N7" s="634"/>
      <c r="O7" s="617" t="s">
        <v>22</v>
      </c>
      <c r="P7" s="617"/>
      <c r="Q7" s="618" t="s">
        <v>21</v>
      </c>
      <c r="R7" s="639"/>
      <c r="S7" s="620" t="s">
        <v>17</v>
      </c>
      <c r="T7" s="634"/>
      <c r="U7" s="623" t="s">
        <v>22</v>
      </c>
      <c r="V7" s="619"/>
      <c r="W7" s="618" t="s">
        <v>21</v>
      </c>
      <c r="X7" s="639"/>
      <c r="Y7" s="620" t="s">
        <v>17</v>
      </c>
      <c r="Z7" s="634"/>
    </row>
    <row r="8" spans="1:26" s="222" customFormat="1" ht="19.899999999999999" customHeight="1" thickBot="1" x14ac:dyDescent="0.3">
      <c r="A8" s="728"/>
      <c r="B8" s="728"/>
      <c r="C8" s="225" t="s">
        <v>32</v>
      </c>
      <c r="D8" s="223" t="s">
        <v>31</v>
      </c>
      <c r="E8" s="224" t="s">
        <v>32</v>
      </c>
      <c r="F8" s="452" t="s">
        <v>31</v>
      </c>
      <c r="G8" s="621"/>
      <c r="H8" s="635"/>
      <c r="I8" s="225" t="s">
        <v>32</v>
      </c>
      <c r="J8" s="223" t="s">
        <v>31</v>
      </c>
      <c r="K8" s="224" t="s">
        <v>32</v>
      </c>
      <c r="L8" s="452" t="s">
        <v>31</v>
      </c>
      <c r="M8" s="621"/>
      <c r="N8" s="635"/>
      <c r="O8" s="225" t="s">
        <v>32</v>
      </c>
      <c r="P8" s="223" t="s">
        <v>31</v>
      </c>
      <c r="Q8" s="224" t="s">
        <v>32</v>
      </c>
      <c r="R8" s="452" t="s">
        <v>31</v>
      </c>
      <c r="S8" s="621"/>
      <c r="T8" s="635"/>
      <c r="U8" s="225" t="s">
        <v>32</v>
      </c>
      <c r="V8" s="223" t="s">
        <v>31</v>
      </c>
      <c r="W8" s="224" t="s">
        <v>32</v>
      </c>
      <c r="X8" s="452" t="s">
        <v>31</v>
      </c>
      <c r="Y8" s="621"/>
      <c r="Z8" s="635"/>
    </row>
    <row r="9" spans="1:26" s="211" customFormat="1" ht="18" customHeight="1" thickTop="1" thickBot="1" x14ac:dyDescent="0.3">
      <c r="A9" s="221" t="s">
        <v>24</v>
      </c>
      <c r="B9" s="446"/>
      <c r="C9" s="220">
        <f>SUM(C10:C15)</f>
        <v>21503.690999999992</v>
      </c>
      <c r="D9" s="214">
        <f>SUM(D10:D15)</f>
        <v>16217.217999999999</v>
      </c>
      <c r="E9" s="215">
        <f>SUM(E10:E15)</f>
        <v>4812.8989999999994</v>
      </c>
      <c r="F9" s="214">
        <f>SUM(F10:F15)</f>
        <v>2595.4930000000004</v>
      </c>
      <c r="G9" s="213">
        <f t="shared" ref="G9:G15" si="0">SUM(C9:F9)</f>
        <v>45129.300999999992</v>
      </c>
      <c r="H9" s="217">
        <f t="shared" ref="H9:H15" si="1">G9/$G$9</f>
        <v>1</v>
      </c>
      <c r="I9" s="216">
        <f>SUM(I10:I15)</f>
        <v>22948.590000000007</v>
      </c>
      <c r="J9" s="214">
        <f>SUM(J10:J15)</f>
        <v>16271.062000000002</v>
      </c>
      <c r="K9" s="215">
        <f>SUM(K10:K15)</f>
        <v>4125.6630000000005</v>
      </c>
      <c r="L9" s="214">
        <f>SUM(L10:L15)</f>
        <v>2530.17</v>
      </c>
      <c r="M9" s="213">
        <f t="shared" ref="M9:M15" si="2">SUM(I9:L9)</f>
        <v>45875.485000000008</v>
      </c>
      <c r="N9" s="219">
        <f t="shared" ref="N9:N15" si="3">IF(ISERROR(G9/M9-1),"         /0",(G9/M9-1))</f>
        <v>-1.6265419319272945E-2</v>
      </c>
      <c r="O9" s="218">
        <f>SUM(O10:O15)</f>
        <v>215444.40699999992</v>
      </c>
      <c r="P9" s="214">
        <f>SUM(P10:P15)</f>
        <v>139585.89199999996</v>
      </c>
      <c r="Q9" s="215">
        <f>SUM(Q10:Q15)</f>
        <v>33313.292999999991</v>
      </c>
      <c r="R9" s="214">
        <f>SUM(R10:R15)</f>
        <v>20985.677000000011</v>
      </c>
      <c r="S9" s="213">
        <f t="shared" ref="S9:S15" si="4">SUM(O9:R9)</f>
        <v>409329.26899999991</v>
      </c>
      <c r="T9" s="217">
        <f t="shared" ref="T9:T15" si="5">S9/$S$9</f>
        <v>1</v>
      </c>
      <c r="U9" s="216">
        <f>SUM(U10:U15)</f>
        <v>218027.68400000018</v>
      </c>
      <c r="V9" s="214">
        <f>SUM(V10:V15)</f>
        <v>145189.47600000017</v>
      </c>
      <c r="W9" s="215">
        <f>SUM(W10:W15)</f>
        <v>27166.639999999999</v>
      </c>
      <c r="X9" s="214">
        <f>SUM(X10:X15)</f>
        <v>12236.271999999999</v>
      </c>
      <c r="Y9" s="213">
        <f t="shared" ref="Y9:Y15" si="6">SUM(U9:X9)</f>
        <v>402620.07200000039</v>
      </c>
      <c r="Z9" s="212">
        <f>IF(ISERROR(S9/Y9-1),"         /0",(S9/Y9-1))</f>
        <v>1.6663841339732199E-2</v>
      </c>
    </row>
    <row r="10" spans="1:26" ht="19.149999999999999" customHeight="1" thickTop="1" x14ac:dyDescent="0.3">
      <c r="A10" s="210" t="s">
        <v>334</v>
      </c>
      <c r="B10" s="447" t="s">
        <v>335</v>
      </c>
      <c r="C10" s="208">
        <v>17858.350999999991</v>
      </c>
      <c r="D10" s="204">
        <v>13511.212999999998</v>
      </c>
      <c r="E10" s="205">
        <v>3733.6389999999992</v>
      </c>
      <c r="F10" s="204">
        <v>2388.0450000000001</v>
      </c>
      <c r="G10" s="203">
        <f t="shared" si="0"/>
        <v>37491.247999999992</v>
      </c>
      <c r="H10" s="207">
        <f t="shared" si="1"/>
        <v>0.83075179914707742</v>
      </c>
      <c r="I10" s="206">
        <v>19002.926000000007</v>
      </c>
      <c r="J10" s="204">
        <v>13760.407000000003</v>
      </c>
      <c r="K10" s="205">
        <v>2904.1410000000001</v>
      </c>
      <c r="L10" s="204">
        <v>2310.0709999999999</v>
      </c>
      <c r="M10" s="203">
        <f t="shared" si="2"/>
        <v>37977.545000000013</v>
      </c>
      <c r="N10" s="209">
        <f t="shared" si="3"/>
        <v>-1.2804856132749509E-2</v>
      </c>
      <c r="O10" s="208">
        <v>174544.93399999992</v>
      </c>
      <c r="P10" s="204">
        <v>118204.58299999997</v>
      </c>
      <c r="Q10" s="205">
        <v>27612.937999999998</v>
      </c>
      <c r="R10" s="204">
        <v>19619.558000000012</v>
      </c>
      <c r="S10" s="203">
        <f t="shared" si="4"/>
        <v>339982.01299999992</v>
      </c>
      <c r="T10" s="207">
        <f t="shared" si="5"/>
        <v>0.83058319731345664</v>
      </c>
      <c r="U10" s="206">
        <v>182083.40100000016</v>
      </c>
      <c r="V10" s="204">
        <v>121073.96400000017</v>
      </c>
      <c r="W10" s="205">
        <v>17762.519</v>
      </c>
      <c r="X10" s="204">
        <v>10207.880999999998</v>
      </c>
      <c r="Y10" s="203">
        <f t="shared" si="6"/>
        <v>331127.76500000031</v>
      </c>
      <c r="Z10" s="202">
        <f t="shared" ref="Z10:Z15" si="7">IF(ISERROR(S10/Y10-1),"         /0",IF(S10/Y10&gt;5,"  *  ",(S10/Y10-1)))</f>
        <v>2.6739672524892732E-2</v>
      </c>
    </row>
    <row r="11" spans="1:26" ht="19.149999999999999" customHeight="1" x14ac:dyDescent="0.3">
      <c r="A11" s="201" t="s">
        <v>336</v>
      </c>
      <c r="B11" s="448" t="s">
        <v>337</v>
      </c>
      <c r="C11" s="199">
        <v>3271.0970000000002</v>
      </c>
      <c r="D11" s="195">
        <v>1340.4809999999998</v>
      </c>
      <c r="E11" s="196">
        <v>1065.25</v>
      </c>
      <c r="F11" s="195">
        <v>186.43799999999999</v>
      </c>
      <c r="G11" s="194">
        <f t="shared" si="0"/>
        <v>5863.2659999999996</v>
      </c>
      <c r="H11" s="198">
        <f t="shared" si="1"/>
        <v>0.12992148936674203</v>
      </c>
      <c r="I11" s="197">
        <v>3549.5439999999999</v>
      </c>
      <c r="J11" s="195">
        <v>1006.027</v>
      </c>
      <c r="K11" s="196">
        <v>1220.981</v>
      </c>
      <c r="L11" s="195">
        <v>219.49099999999999</v>
      </c>
      <c r="M11" s="194">
        <f t="shared" si="2"/>
        <v>5996.0429999999997</v>
      </c>
      <c r="N11" s="200">
        <f t="shared" si="3"/>
        <v>-2.2144104036612156E-2</v>
      </c>
      <c r="O11" s="199">
        <v>37303.907000000007</v>
      </c>
      <c r="P11" s="195">
        <v>10789.598999999998</v>
      </c>
      <c r="Q11" s="196">
        <v>5644.2689999999993</v>
      </c>
      <c r="R11" s="195">
        <v>1225.3870000000004</v>
      </c>
      <c r="S11" s="194">
        <f t="shared" si="4"/>
        <v>54963.162000000011</v>
      </c>
      <c r="T11" s="198">
        <f t="shared" si="5"/>
        <v>0.13427615898143855</v>
      </c>
      <c r="U11" s="197">
        <v>32489.468000000023</v>
      </c>
      <c r="V11" s="195">
        <v>11720.200999999997</v>
      </c>
      <c r="W11" s="196">
        <v>9325.8219999999983</v>
      </c>
      <c r="X11" s="195">
        <v>1159.77</v>
      </c>
      <c r="Y11" s="194">
        <f t="shared" si="6"/>
        <v>54695.26100000002</v>
      </c>
      <c r="Z11" s="193">
        <f t="shared" si="7"/>
        <v>4.8980660317168301E-3</v>
      </c>
    </row>
    <row r="12" spans="1:26" ht="19.149999999999999" customHeight="1" x14ac:dyDescent="0.3">
      <c r="A12" s="201" t="s">
        <v>338</v>
      </c>
      <c r="B12" s="448" t="s">
        <v>339</v>
      </c>
      <c r="C12" s="199">
        <v>276.31699999999995</v>
      </c>
      <c r="D12" s="195">
        <v>733.63700000000006</v>
      </c>
      <c r="E12" s="196">
        <v>0.01</v>
      </c>
      <c r="F12" s="195">
        <v>0.01</v>
      </c>
      <c r="G12" s="194">
        <f>SUM(C12:F12)</f>
        <v>1009.9739999999999</v>
      </c>
      <c r="H12" s="198">
        <f>G12/$G$9</f>
        <v>2.2379562227210215E-2</v>
      </c>
      <c r="I12" s="197">
        <v>300.65000000000003</v>
      </c>
      <c r="J12" s="195">
        <v>892.76499999999987</v>
      </c>
      <c r="K12" s="196"/>
      <c r="L12" s="195"/>
      <c r="M12" s="194">
        <f>SUM(I12:L12)</f>
        <v>1193.415</v>
      </c>
      <c r="N12" s="200">
        <f>IF(ISERROR(G12/M12-1),"         /0",(G12/M12-1))</f>
        <v>-0.1537109890524252</v>
      </c>
      <c r="O12" s="199">
        <v>2596.6209999999987</v>
      </c>
      <c r="P12" s="195">
        <v>5955.1570000000011</v>
      </c>
      <c r="Q12" s="196">
        <v>3.496</v>
      </c>
      <c r="R12" s="195">
        <v>0.01</v>
      </c>
      <c r="S12" s="194">
        <f>SUM(O12:R12)</f>
        <v>8555.2839999999997</v>
      </c>
      <c r="T12" s="198">
        <f>S12/$S$9</f>
        <v>2.090073847125748E-2</v>
      </c>
      <c r="U12" s="197">
        <v>2414.4570000000008</v>
      </c>
      <c r="V12" s="195">
        <v>7992.5049999999983</v>
      </c>
      <c r="W12" s="196">
        <v>3.76</v>
      </c>
      <c r="X12" s="195">
        <v>0</v>
      </c>
      <c r="Y12" s="194">
        <f>SUM(U12:X12)</f>
        <v>10410.722</v>
      </c>
      <c r="Z12" s="193">
        <f>IF(ISERROR(S12/Y12-1),"         /0",IF(S12/Y12&gt;5,"  *  ",(S12/Y12-1)))</f>
        <v>-0.17822375816009683</v>
      </c>
    </row>
    <row r="13" spans="1:26" ht="19.149999999999999" customHeight="1" x14ac:dyDescent="0.3">
      <c r="A13" s="201" t="s">
        <v>342</v>
      </c>
      <c r="B13" s="448" t="s">
        <v>343</v>
      </c>
      <c r="C13" s="199">
        <v>49.29</v>
      </c>
      <c r="D13" s="195">
        <v>586.72500000000002</v>
      </c>
      <c r="E13" s="196">
        <v>0</v>
      </c>
      <c r="F13" s="195">
        <v>0</v>
      </c>
      <c r="G13" s="194">
        <f t="shared" si="0"/>
        <v>636.01499999999999</v>
      </c>
      <c r="H13" s="198">
        <f t="shared" si="1"/>
        <v>1.4093171972683559E-2</v>
      </c>
      <c r="I13" s="197">
        <v>86.63900000000001</v>
      </c>
      <c r="J13" s="195">
        <v>603.23199999999997</v>
      </c>
      <c r="K13" s="196"/>
      <c r="L13" s="195"/>
      <c r="M13" s="194">
        <f t="shared" si="2"/>
        <v>689.87099999999998</v>
      </c>
      <c r="N13" s="200">
        <f t="shared" si="3"/>
        <v>-7.8066769004640046E-2</v>
      </c>
      <c r="O13" s="199">
        <v>778.64599999999973</v>
      </c>
      <c r="P13" s="195">
        <v>4279.4409999999989</v>
      </c>
      <c r="Q13" s="196">
        <v>1.0900000000000001</v>
      </c>
      <c r="R13" s="195">
        <v>71.721999999999994</v>
      </c>
      <c r="S13" s="194">
        <f t="shared" si="4"/>
        <v>5130.8989999999985</v>
      </c>
      <c r="T13" s="198">
        <f t="shared" si="5"/>
        <v>1.2534894004855537E-2</v>
      </c>
      <c r="U13" s="197">
        <v>807.46699999999953</v>
      </c>
      <c r="V13" s="195">
        <v>4071.5380000000005</v>
      </c>
      <c r="W13" s="196">
        <v>0</v>
      </c>
      <c r="X13" s="195">
        <v>785.7</v>
      </c>
      <c r="Y13" s="194">
        <f t="shared" si="6"/>
        <v>5664.7049999999999</v>
      </c>
      <c r="Z13" s="193">
        <f t="shared" si="7"/>
        <v>-9.4233680306388679E-2</v>
      </c>
    </row>
    <row r="14" spans="1:26" ht="19.149999999999999" customHeight="1" x14ac:dyDescent="0.3">
      <c r="A14" s="201" t="s">
        <v>59</v>
      </c>
      <c r="B14" s="448"/>
      <c r="C14" s="199">
        <v>48.636000000000003</v>
      </c>
      <c r="D14" s="195">
        <v>45.162000000000006</v>
      </c>
      <c r="E14" s="196">
        <v>14</v>
      </c>
      <c r="F14" s="195">
        <v>21</v>
      </c>
      <c r="G14" s="194">
        <f>SUM(C14:F14)</f>
        <v>128.798</v>
      </c>
      <c r="H14" s="198">
        <f>G14/$G$9</f>
        <v>2.8539772862867969E-3</v>
      </c>
      <c r="I14" s="197">
        <v>8.8309999999999995</v>
      </c>
      <c r="J14" s="195">
        <v>8.6310000000000002</v>
      </c>
      <c r="K14" s="196">
        <v>0.54099999999999993</v>
      </c>
      <c r="L14" s="195">
        <v>0.60799999999999998</v>
      </c>
      <c r="M14" s="194">
        <f>SUM(I14:L14)</f>
        <v>18.611000000000001</v>
      </c>
      <c r="N14" s="200" t="s">
        <v>51</v>
      </c>
      <c r="O14" s="199">
        <v>220.29899999999998</v>
      </c>
      <c r="P14" s="195">
        <v>357.11200000000002</v>
      </c>
      <c r="Q14" s="196">
        <v>51.5</v>
      </c>
      <c r="R14" s="195">
        <v>69</v>
      </c>
      <c r="S14" s="194">
        <f>SUM(O14:R14)</f>
        <v>697.91100000000006</v>
      </c>
      <c r="T14" s="198">
        <f>S14/$S$9</f>
        <v>1.705011228991788E-3</v>
      </c>
      <c r="U14" s="197">
        <v>232.89099999999996</v>
      </c>
      <c r="V14" s="195">
        <v>331.26800000000003</v>
      </c>
      <c r="W14" s="196">
        <v>74.539000000000001</v>
      </c>
      <c r="X14" s="195">
        <v>82.920999999999992</v>
      </c>
      <c r="Y14" s="194">
        <f>SUM(U14:X14)</f>
        <v>721.61899999999991</v>
      </c>
      <c r="Z14" s="193">
        <f>IF(ISERROR(S14/Y14-1),"         /0",IF(S14/Y14&gt;5,"  *  ",(S14/Y14-1)))</f>
        <v>-3.285390212840833E-2</v>
      </c>
    </row>
    <row r="15" spans="1:26" ht="19.149999999999999" customHeight="1" thickBot="1" x14ac:dyDescent="0.35">
      <c r="A15" s="192"/>
      <c r="B15" s="449"/>
      <c r="C15" s="190"/>
      <c r="D15" s="186"/>
      <c r="E15" s="187"/>
      <c r="F15" s="186"/>
      <c r="G15" s="185">
        <f t="shared" si="0"/>
        <v>0</v>
      </c>
      <c r="H15" s="189">
        <f t="shared" si="1"/>
        <v>0</v>
      </c>
      <c r="I15" s="188"/>
      <c r="J15" s="186"/>
      <c r="K15" s="187"/>
      <c r="L15" s="186"/>
      <c r="M15" s="185">
        <f t="shared" si="2"/>
        <v>0</v>
      </c>
      <c r="N15" s="191" t="str">
        <f t="shared" si="3"/>
        <v xml:space="preserve">         /0</v>
      </c>
      <c r="O15" s="190"/>
      <c r="P15" s="186"/>
      <c r="Q15" s="187"/>
      <c r="R15" s="186"/>
      <c r="S15" s="185">
        <f t="shared" si="4"/>
        <v>0</v>
      </c>
      <c r="T15" s="189">
        <f t="shared" si="5"/>
        <v>0</v>
      </c>
      <c r="U15" s="188"/>
      <c r="V15" s="186"/>
      <c r="W15" s="187"/>
      <c r="X15" s="186"/>
      <c r="Y15" s="185">
        <f t="shared" si="6"/>
        <v>0</v>
      </c>
      <c r="Z15" s="184" t="str">
        <f t="shared" si="7"/>
        <v xml:space="preserve">         /0</v>
      </c>
    </row>
    <row r="16" spans="1:26" ht="17.25" thickTop="1" x14ac:dyDescent="0.3">
      <c r="A16" s="183" t="s">
        <v>44</v>
      </c>
      <c r="B16" s="183"/>
    </row>
    <row r="17" spans="1:3" ht="16.5" x14ac:dyDescent="0.3">
      <c r="A17" s="183" t="s">
        <v>43</v>
      </c>
      <c r="B17" s="183"/>
    </row>
    <row r="18" spans="1:3" x14ac:dyDescent="0.25">
      <c r="A18" s="450" t="s">
        <v>129</v>
      </c>
      <c r="B18" s="451"/>
      <c r="C18" s="451"/>
    </row>
  </sheetData>
  <mergeCells count="27">
    <mergeCell ref="Y7:Y8"/>
    <mergeCell ref="M7:M8"/>
    <mergeCell ref="O7:P7"/>
    <mergeCell ref="Q7:R7"/>
    <mergeCell ref="S7:S8"/>
    <mergeCell ref="U7:V7"/>
    <mergeCell ref="W7:X7"/>
    <mergeCell ref="N6:N8"/>
    <mergeCell ref="O6:S6"/>
    <mergeCell ref="T6:T8"/>
    <mergeCell ref="U6:Y6"/>
    <mergeCell ref="Y1:Z1"/>
    <mergeCell ref="A3:Z3"/>
    <mergeCell ref="A4:Z4"/>
    <mergeCell ref="A5:A8"/>
    <mergeCell ref="B5:B8"/>
    <mergeCell ref="C5:N5"/>
    <mergeCell ref="O5:Z5"/>
    <mergeCell ref="C6:G6"/>
    <mergeCell ref="H6:H8"/>
    <mergeCell ref="I6:M6"/>
    <mergeCell ref="Z6:Z8"/>
    <mergeCell ref="C7:D7"/>
    <mergeCell ref="E7:F7"/>
    <mergeCell ref="G7:G8"/>
    <mergeCell ref="I7:J7"/>
    <mergeCell ref="K7:L7"/>
  </mergeCells>
  <conditionalFormatting sqref="Z16:Z65536 N16:N65536 Z3 N3 N5:N8 Z5:Z8">
    <cfRule type="cellIs" dxfId="4" priority="3" stopIfTrue="1" operator="lessThan">
      <formula>0</formula>
    </cfRule>
  </conditionalFormatting>
  <conditionalFormatting sqref="N9:N15 Z9:Z15">
    <cfRule type="cellIs" dxfId="3" priority="4" stopIfTrue="1" operator="lessThan">
      <formula>0</formula>
    </cfRule>
    <cfRule type="cellIs" dxfId="2" priority="5" stopIfTrue="1" operator="greaterThanOrEqual">
      <formula>0</formula>
    </cfRule>
  </conditionalFormatting>
  <conditionalFormatting sqref="H6:H8">
    <cfRule type="cellIs" dxfId="1" priority="2" stopIfTrue="1" operator="lessThan">
      <formula>0</formula>
    </cfRule>
  </conditionalFormatting>
  <conditionalFormatting sqref="T6:T8">
    <cfRule type="cellIs" dxfId="0" priority="1" stopIfTrue="1" operator="lessThan">
      <formula>0</formula>
    </cfRule>
  </conditionalFormatting>
  <hyperlinks>
    <hyperlink ref="Y1:Z1" location="INDICE!A1" display="Volver al Indice"/>
  </hyperlinks>
  <pageMargins left="0.2" right="0.22" top="0.54" bottom="0.19685039370078741" header="0.15748031496062992" footer="0.15748031496062992"/>
  <pageSetup scale="77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0" transitionEvaluation="1">
    <pageSetUpPr autoPageBreaks="0"/>
  </sheetPr>
  <dimension ref="A1:O65523"/>
  <sheetViews>
    <sheetView showGridLines="0" topLeftCell="A10" zoomScale="88" workbookViewId="0">
      <selection activeCell="C34" sqref="C34"/>
    </sheetView>
  </sheetViews>
  <sheetFormatPr defaultColWidth="11" defaultRowHeight="13.5" x14ac:dyDescent="0.25"/>
  <cols>
    <col min="1" max="1" width="9.85546875" style="1" customWidth="1"/>
    <col min="2" max="2" width="17.140625" style="1" customWidth="1"/>
    <col min="3" max="3" width="11.5703125" style="1" customWidth="1"/>
    <col min="4" max="4" width="12.5703125" style="1" bestFit="1" customWidth="1"/>
    <col min="5" max="5" width="11.42578125" style="1" bestFit="1" customWidth="1"/>
    <col min="6" max="6" width="10.85546875" style="1" customWidth="1"/>
    <col min="7" max="7" width="10" style="1" customWidth="1"/>
    <col min="8" max="8" width="10.5703125" style="1" customWidth="1"/>
    <col min="9" max="9" width="9.5703125" style="1" customWidth="1"/>
    <col min="10" max="10" width="10.42578125" style="1" customWidth="1"/>
    <col min="11" max="11" width="9.140625" style="1" customWidth="1"/>
    <col min="12" max="12" width="10.85546875" style="1" customWidth="1"/>
    <col min="13" max="13" width="12" style="1" customWidth="1"/>
    <col min="14" max="14" width="10.140625" style="1" bestFit="1" customWidth="1"/>
    <col min="15" max="15" width="12.28515625" style="1" customWidth="1"/>
    <col min="16" max="16384" width="11" style="1"/>
  </cols>
  <sheetData>
    <row r="1" spans="1:15" ht="22.7" customHeight="1" x14ac:dyDescent="0.3">
      <c r="N1" s="558" t="s">
        <v>28</v>
      </c>
      <c r="O1" s="558"/>
    </row>
    <row r="2" spans="1:15" ht="5.25" customHeight="1" x14ac:dyDescent="0.25"/>
    <row r="3" spans="1:15" ht="4.5" customHeight="1" thickBot="1" x14ac:dyDescent="0.3"/>
    <row r="4" spans="1:15" ht="13.9" customHeight="1" thickTop="1" x14ac:dyDescent="0.25">
      <c r="A4" s="567" t="s">
        <v>27</v>
      </c>
      <c r="B4" s="568"/>
      <c r="C4" s="568"/>
      <c r="D4" s="568"/>
      <c r="E4" s="568"/>
      <c r="F4" s="568"/>
      <c r="G4" s="568"/>
      <c r="H4" s="568"/>
      <c r="I4" s="568"/>
      <c r="J4" s="568"/>
      <c r="K4" s="568"/>
      <c r="L4" s="568"/>
      <c r="M4" s="568"/>
      <c r="N4" s="568"/>
      <c r="O4" s="569"/>
    </row>
    <row r="5" spans="1:15" ht="12.75" customHeight="1" x14ac:dyDescent="0.25">
      <c r="A5" s="570"/>
      <c r="B5" s="571"/>
      <c r="C5" s="571"/>
      <c r="D5" s="571"/>
      <c r="E5" s="571"/>
      <c r="F5" s="571"/>
      <c r="G5" s="571"/>
      <c r="H5" s="571"/>
      <c r="I5" s="571"/>
      <c r="J5" s="571"/>
      <c r="K5" s="571"/>
      <c r="L5" s="571"/>
      <c r="M5" s="571"/>
      <c r="N5" s="571"/>
      <c r="O5" s="572"/>
    </row>
    <row r="6" spans="1:15" ht="5.25" customHeight="1" thickBot="1" x14ac:dyDescent="0.3">
      <c r="A6" s="107"/>
      <c r="B6" s="106"/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5"/>
    </row>
    <row r="7" spans="1:15" ht="16.899999999999999" customHeight="1" thickTop="1" x14ac:dyDescent="0.25">
      <c r="A7" s="104"/>
      <c r="B7" s="103"/>
      <c r="C7" s="559" t="s">
        <v>26</v>
      </c>
      <c r="D7" s="560"/>
      <c r="E7" s="561"/>
      <c r="F7" s="583" t="s">
        <v>25</v>
      </c>
      <c r="G7" s="584"/>
      <c r="H7" s="584"/>
      <c r="I7" s="584"/>
      <c r="J7" s="584"/>
      <c r="K7" s="584"/>
      <c r="L7" s="584"/>
      <c r="M7" s="584"/>
      <c r="N7" s="584"/>
      <c r="O7" s="562" t="s">
        <v>24</v>
      </c>
    </row>
    <row r="8" spans="1:15" ht="3.95" customHeight="1" thickBot="1" x14ac:dyDescent="0.3">
      <c r="A8" s="102"/>
      <c r="B8" s="101"/>
      <c r="C8" s="100"/>
      <c r="D8" s="99"/>
      <c r="E8" s="98"/>
      <c r="F8" s="585"/>
      <c r="G8" s="586"/>
      <c r="H8" s="586"/>
      <c r="I8" s="586"/>
      <c r="J8" s="586"/>
      <c r="K8" s="586"/>
      <c r="L8" s="586"/>
      <c r="M8" s="586"/>
      <c r="N8" s="586"/>
      <c r="O8" s="563"/>
    </row>
    <row r="9" spans="1:15" ht="21.75" customHeight="1" thickTop="1" thickBot="1" x14ac:dyDescent="0.3">
      <c r="A9" s="577" t="s">
        <v>23</v>
      </c>
      <c r="B9" s="578"/>
      <c r="C9" s="579" t="s">
        <v>22</v>
      </c>
      <c r="D9" s="581" t="s">
        <v>21</v>
      </c>
      <c r="E9" s="565" t="s">
        <v>17</v>
      </c>
      <c r="F9" s="559" t="s">
        <v>22</v>
      </c>
      <c r="G9" s="560"/>
      <c r="H9" s="560"/>
      <c r="I9" s="559" t="s">
        <v>21</v>
      </c>
      <c r="J9" s="560"/>
      <c r="K9" s="561"/>
      <c r="L9" s="145" t="s">
        <v>20</v>
      </c>
      <c r="M9" s="97"/>
      <c r="N9" s="144"/>
      <c r="O9" s="563"/>
    </row>
    <row r="10" spans="1:15" s="90" customFormat="1" ht="19.149999999999999" customHeight="1" thickBot="1" x14ac:dyDescent="0.35">
      <c r="A10" s="96"/>
      <c r="B10" s="95"/>
      <c r="C10" s="580"/>
      <c r="D10" s="582"/>
      <c r="E10" s="566"/>
      <c r="F10" s="93" t="s">
        <v>19</v>
      </c>
      <c r="G10" s="92" t="s">
        <v>18</v>
      </c>
      <c r="H10" s="91" t="s">
        <v>17</v>
      </c>
      <c r="I10" s="93" t="s">
        <v>19</v>
      </c>
      <c r="J10" s="92" t="s">
        <v>18</v>
      </c>
      <c r="K10" s="94" t="s">
        <v>17</v>
      </c>
      <c r="L10" s="93" t="s">
        <v>19</v>
      </c>
      <c r="M10" s="92" t="s">
        <v>18</v>
      </c>
      <c r="N10" s="94" t="s">
        <v>17</v>
      </c>
      <c r="O10" s="564"/>
    </row>
    <row r="11" spans="1:15" ht="19.149999999999999" customHeight="1" thickTop="1" x14ac:dyDescent="0.3">
      <c r="A11" s="573">
        <v>2010</v>
      </c>
      <c r="B11" s="72" t="s">
        <v>7</v>
      </c>
      <c r="C11" s="88">
        <v>1024970</v>
      </c>
      <c r="D11" s="89">
        <v>59996</v>
      </c>
      <c r="E11" s="480">
        <f t="shared" ref="E11:E31" si="0">D11+C11</f>
        <v>1084966</v>
      </c>
      <c r="F11" s="88">
        <v>284288</v>
      </c>
      <c r="G11" s="87">
        <v>261693</v>
      </c>
      <c r="H11" s="82">
        <f t="shared" ref="H11:H22" si="1">G11+F11</f>
        <v>545981</v>
      </c>
      <c r="I11" s="86">
        <v>5363</v>
      </c>
      <c r="J11" s="85">
        <v>6030</v>
      </c>
      <c r="K11" s="84">
        <f t="shared" ref="K11:K22" si="2">J11+I11</f>
        <v>11393</v>
      </c>
      <c r="L11" s="442">
        <f t="shared" ref="L11:L26" si="3">I11+F11</f>
        <v>289651</v>
      </c>
      <c r="M11" s="83">
        <f t="shared" ref="M11:M26" si="4">J11+G11</f>
        <v>267723</v>
      </c>
      <c r="N11" s="491">
        <f t="shared" ref="N11:N26" si="5">K11+H11</f>
        <v>557374</v>
      </c>
      <c r="O11" s="81">
        <f t="shared" ref="O11:O26" si="6">N11+E11</f>
        <v>1642340</v>
      </c>
    </row>
    <row r="12" spans="1:15" ht="19.149999999999999" customHeight="1" x14ac:dyDescent="0.3">
      <c r="A12" s="574"/>
      <c r="B12" s="72" t="s">
        <v>6</v>
      </c>
      <c r="C12" s="60">
        <v>928323</v>
      </c>
      <c r="D12" s="71">
        <v>40312</v>
      </c>
      <c r="E12" s="481">
        <f t="shared" si="0"/>
        <v>968635</v>
      </c>
      <c r="F12" s="60">
        <v>202715</v>
      </c>
      <c r="G12" s="58">
        <v>188295</v>
      </c>
      <c r="H12" s="65">
        <f t="shared" si="1"/>
        <v>391010</v>
      </c>
      <c r="I12" s="69">
        <v>1385</v>
      </c>
      <c r="J12" s="68">
        <v>1448</v>
      </c>
      <c r="K12" s="67">
        <f t="shared" si="2"/>
        <v>2833</v>
      </c>
      <c r="L12" s="441">
        <f t="shared" si="3"/>
        <v>204100</v>
      </c>
      <c r="M12" s="66">
        <f t="shared" si="4"/>
        <v>189743</v>
      </c>
      <c r="N12" s="492">
        <f t="shared" si="5"/>
        <v>393843</v>
      </c>
      <c r="O12" s="64">
        <f t="shared" si="6"/>
        <v>1362478</v>
      </c>
    </row>
    <row r="13" spans="1:15" ht="19.149999999999999" customHeight="1" x14ac:dyDescent="0.3">
      <c r="A13" s="574"/>
      <c r="B13" s="72" t="s">
        <v>5</v>
      </c>
      <c r="C13" s="60">
        <v>1076945</v>
      </c>
      <c r="D13" s="71">
        <v>52833</v>
      </c>
      <c r="E13" s="481">
        <f t="shared" si="0"/>
        <v>1129778</v>
      </c>
      <c r="F13" s="60">
        <v>250371</v>
      </c>
      <c r="G13" s="58">
        <v>216855</v>
      </c>
      <c r="H13" s="65">
        <f t="shared" si="1"/>
        <v>467226</v>
      </c>
      <c r="I13" s="441">
        <v>2662</v>
      </c>
      <c r="J13" s="68">
        <v>1983</v>
      </c>
      <c r="K13" s="67">
        <f t="shared" si="2"/>
        <v>4645</v>
      </c>
      <c r="L13" s="441">
        <f t="shared" si="3"/>
        <v>253033</v>
      </c>
      <c r="M13" s="66">
        <f t="shared" si="4"/>
        <v>218838</v>
      </c>
      <c r="N13" s="492">
        <f t="shared" si="5"/>
        <v>471871</v>
      </c>
      <c r="O13" s="64">
        <f t="shared" si="6"/>
        <v>1601649</v>
      </c>
    </row>
    <row r="14" spans="1:15" ht="19.149999999999999" customHeight="1" x14ac:dyDescent="0.3">
      <c r="A14" s="574"/>
      <c r="B14" s="72" t="s">
        <v>16</v>
      </c>
      <c r="C14" s="60">
        <v>1009177</v>
      </c>
      <c r="D14" s="71">
        <v>51555</v>
      </c>
      <c r="E14" s="481">
        <f t="shared" si="0"/>
        <v>1060732</v>
      </c>
      <c r="F14" s="60">
        <v>215471</v>
      </c>
      <c r="G14" s="58">
        <v>215500</v>
      </c>
      <c r="H14" s="65">
        <f t="shared" si="1"/>
        <v>430971</v>
      </c>
      <c r="I14" s="69">
        <v>3092</v>
      </c>
      <c r="J14" s="68">
        <v>3675</v>
      </c>
      <c r="K14" s="67">
        <f t="shared" si="2"/>
        <v>6767</v>
      </c>
      <c r="L14" s="441">
        <f t="shared" si="3"/>
        <v>218563</v>
      </c>
      <c r="M14" s="66">
        <f t="shared" si="4"/>
        <v>219175</v>
      </c>
      <c r="N14" s="492">
        <f t="shared" si="5"/>
        <v>437738</v>
      </c>
      <c r="O14" s="64">
        <f t="shared" si="6"/>
        <v>1498470</v>
      </c>
    </row>
    <row r="15" spans="1:15" s="80" customFormat="1" ht="19.149999999999999" customHeight="1" x14ac:dyDescent="0.3">
      <c r="A15" s="574"/>
      <c r="B15" s="72" t="s">
        <v>15</v>
      </c>
      <c r="C15" s="60">
        <v>1057219</v>
      </c>
      <c r="D15" s="71">
        <v>49821</v>
      </c>
      <c r="E15" s="481">
        <f t="shared" si="0"/>
        <v>1107040</v>
      </c>
      <c r="F15" s="60">
        <v>226400</v>
      </c>
      <c r="G15" s="58">
        <v>221447</v>
      </c>
      <c r="H15" s="65">
        <f t="shared" si="1"/>
        <v>447847</v>
      </c>
      <c r="I15" s="69">
        <v>2391</v>
      </c>
      <c r="J15" s="68">
        <v>2263</v>
      </c>
      <c r="K15" s="67">
        <f t="shared" si="2"/>
        <v>4654</v>
      </c>
      <c r="L15" s="441">
        <f t="shared" si="3"/>
        <v>228791</v>
      </c>
      <c r="M15" s="66">
        <f t="shared" si="4"/>
        <v>223710</v>
      </c>
      <c r="N15" s="492">
        <f t="shared" si="5"/>
        <v>452501</v>
      </c>
      <c r="O15" s="64">
        <f t="shared" si="6"/>
        <v>1559541</v>
      </c>
    </row>
    <row r="16" spans="1:15" s="476" customFormat="1" ht="19.149999999999999" customHeight="1" x14ac:dyDescent="0.25">
      <c r="A16" s="574"/>
      <c r="B16" s="78" t="s">
        <v>14</v>
      </c>
      <c r="C16" s="60">
        <v>1123329</v>
      </c>
      <c r="D16" s="71">
        <v>56554</v>
      </c>
      <c r="E16" s="513">
        <f t="shared" si="0"/>
        <v>1179883</v>
      </c>
      <c r="F16" s="60">
        <v>265899</v>
      </c>
      <c r="G16" s="58">
        <v>257366</v>
      </c>
      <c r="H16" s="65">
        <f t="shared" si="1"/>
        <v>523265</v>
      </c>
      <c r="I16" s="69">
        <v>3221</v>
      </c>
      <c r="J16" s="68">
        <v>3176</v>
      </c>
      <c r="K16" s="67">
        <f t="shared" si="2"/>
        <v>6397</v>
      </c>
      <c r="L16" s="441">
        <f t="shared" si="3"/>
        <v>269120</v>
      </c>
      <c r="M16" s="66">
        <f t="shared" si="4"/>
        <v>260542</v>
      </c>
      <c r="N16" s="514">
        <f t="shared" si="5"/>
        <v>529662</v>
      </c>
      <c r="O16" s="515">
        <f t="shared" si="6"/>
        <v>1709545</v>
      </c>
    </row>
    <row r="17" spans="1:15" s="535" customFormat="1" ht="19.149999999999999" customHeight="1" x14ac:dyDescent="0.3">
      <c r="A17" s="574"/>
      <c r="B17" s="72" t="s">
        <v>13</v>
      </c>
      <c r="C17" s="134">
        <v>1223306</v>
      </c>
      <c r="D17" s="135">
        <v>75449</v>
      </c>
      <c r="E17" s="481">
        <f t="shared" si="0"/>
        <v>1298755</v>
      </c>
      <c r="F17" s="134">
        <v>288296</v>
      </c>
      <c r="G17" s="133">
        <v>323100</v>
      </c>
      <c r="H17" s="534">
        <f t="shared" si="1"/>
        <v>611396</v>
      </c>
      <c r="I17" s="132">
        <v>4386</v>
      </c>
      <c r="J17" s="131">
        <v>5114</v>
      </c>
      <c r="K17" s="128">
        <f t="shared" si="2"/>
        <v>9500</v>
      </c>
      <c r="L17" s="130">
        <f t="shared" si="3"/>
        <v>292682</v>
      </c>
      <c r="M17" s="129">
        <f t="shared" si="4"/>
        <v>328214</v>
      </c>
      <c r="N17" s="492">
        <f t="shared" si="5"/>
        <v>620896</v>
      </c>
      <c r="O17" s="64">
        <f t="shared" si="6"/>
        <v>1919651</v>
      </c>
    </row>
    <row r="18" spans="1:15" s="548" customFormat="1" ht="19.149999999999999" customHeight="1" x14ac:dyDescent="0.3">
      <c r="A18" s="574"/>
      <c r="B18" s="72" t="s">
        <v>12</v>
      </c>
      <c r="C18" s="60">
        <v>1181152</v>
      </c>
      <c r="D18" s="71">
        <v>47824</v>
      </c>
      <c r="E18" s="481">
        <f t="shared" si="0"/>
        <v>1228976</v>
      </c>
      <c r="F18" s="60">
        <v>310033</v>
      </c>
      <c r="G18" s="58">
        <v>280914</v>
      </c>
      <c r="H18" s="65">
        <f t="shared" si="1"/>
        <v>590947</v>
      </c>
      <c r="I18" s="69">
        <v>3790</v>
      </c>
      <c r="J18" s="68">
        <v>4198</v>
      </c>
      <c r="K18" s="67">
        <f t="shared" si="2"/>
        <v>7988</v>
      </c>
      <c r="L18" s="441">
        <f t="shared" si="3"/>
        <v>313823</v>
      </c>
      <c r="M18" s="66">
        <f t="shared" si="4"/>
        <v>285112</v>
      </c>
      <c r="N18" s="492">
        <f t="shared" si="5"/>
        <v>598935</v>
      </c>
      <c r="O18" s="64">
        <f t="shared" si="6"/>
        <v>1827911</v>
      </c>
    </row>
    <row r="19" spans="1:15" ht="19.149999999999999" customHeight="1" x14ac:dyDescent="0.3">
      <c r="A19" s="574"/>
      <c r="B19" s="72" t="s">
        <v>11</v>
      </c>
      <c r="C19" s="60">
        <v>1096850</v>
      </c>
      <c r="D19" s="71">
        <v>48932</v>
      </c>
      <c r="E19" s="481">
        <f t="shared" si="0"/>
        <v>1145782</v>
      </c>
      <c r="F19" s="60">
        <v>255954</v>
      </c>
      <c r="G19" s="58">
        <v>225061</v>
      </c>
      <c r="H19" s="65">
        <f t="shared" si="1"/>
        <v>481015</v>
      </c>
      <c r="I19" s="69">
        <v>1870</v>
      </c>
      <c r="J19" s="68">
        <v>1747</v>
      </c>
      <c r="K19" s="67">
        <f t="shared" si="2"/>
        <v>3617</v>
      </c>
      <c r="L19" s="441">
        <f t="shared" si="3"/>
        <v>257824</v>
      </c>
      <c r="M19" s="66">
        <f t="shared" si="4"/>
        <v>226808</v>
      </c>
      <c r="N19" s="492">
        <f t="shared" si="5"/>
        <v>484632</v>
      </c>
      <c r="O19" s="64">
        <f t="shared" si="6"/>
        <v>1630414</v>
      </c>
    </row>
    <row r="20" spans="1:15" s="79" customFormat="1" ht="19.149999999999999" customHeight="1" x14ac:dyDescent="0.3">
      <c r="A20" s="575"/>
      <c r="B20" s="72" t="s">
        <v>10</v>
      </c>
      <c r="C20" s="60">
        <v>1206244</v>
      </c>
      <c r="D20" s="71">
        <v>63332</v>
      </c>
      <c r="E20" s="481">
        <f t="shared" si="0"/>
        <v>1269576</v>
      </c>
      <c r="F20" s="60">
        <v>266448</v>
      </c>
      <c r="G20" s="58">
        <v>269287</v>
      </c>
      <c r="H20" s="65">
        <f t="shared" si="1"/>
        <v>535735</v>
      </c>
      <c r="I20" s="69">
        <v>2722</v>
      </c>
      <c r="J20" s="68">
        <v>2360</v>
      </c>
      <c r="K20" s="67">
        <f t="shared" si="2"/>
        <v>5082</v>
      </c>
      <c r="L20" s="441">
        <f t="shared" si="3"/>
        <v>269170</v>
      </c>
      <c r="M20" s="66">
        <f t="shared" si="4"/>
        <v>271647</v>
      </c>
      <c r="N20" s="492">
        <f t="shared" si="5"/>
        <v>540817</v>
      </c>
      <c r="O20" s="64">
        <f t="shared" si="6"/>
        <v>1810393</v>
      </c>
    </row>
    <row r="21" spans="1:15" ht="19.149999999999999" customHeight="1" x14ac:dyDescent="0.3">
      <c r="A21" s="574"/>
      <c r="B21" s="78" t="s">
        <v>9</v>
      </c>
      <c r="C21" s="60">
        <v>1128917</v>
      </c>
      <c r="D21" s="71">
        <v>78815</v>
      </c>
      <c r="E21" s="481">
        <f t="shared" si="0"/>
        <v>1207732</v>
      </c>
      <c r="F21" s="60">
        <v>254276</v>
      </c>
      <c r="G21" s="58">
        <v>265672</v>
      </c>
      <c r="H21" s="65">
        <f t="shared" si="1"/>
        <v>519948</v>
      </c>
      <c r="I21" s="69">
        <v>1998</v>
      </c>
      <c r="J21" s="68">
        <v>1684</v>
      </c>
      <c r="K21" s="67">
        <f t="shared" si="2"/>
        <v>3682</v>
      </c>
      <c r="L21" s="441">
        <f t="shared" si="3"/>
        <v>256274</v>
      </c>
      <c r="M21" s="66">
        <f t="shared" si="4"/>
        <v>267356</v>
      </c>
      <c r="N21" s="492">
        <f t="shared" si="5"/>
        <v>523630</v>
      </c>
      <c r="O21" s="64">
        <f t="shared" si="6"/>
        <v>1731362</v>
      </c>
    </row>
    <row r="22" spans="1:15" ht="19.149999999999999" customHeight="1" thickBot="1" x14ac:dyDescent="0.35">
      <c r="A22" s="576"/>
      <c r="B22" s="72" t="s">
        <v>8</v>
      </c>
      <c r="C22" s="60">
        <v>1178714</v>
      </c>
      <c r="D22" s="71">
        <v>100515</v>
      </c>
      <c r="E22" s="481">
        <f t="shared" si="0"/>
        <v>1279229</v>
      </c>
      <c r="F22" s="60">
        <v>278636</v>
      </c>
      <c r="G22" s="58">
        <v>336863</v>
      </c>
      <c r="H22" s="65">
        <f t="shared" si="1"/>
        <v>615499</v>
      </c>
      <c r="I22" s="69">
        <v>3271</v>
      </c>
      <c r="J22" s="68">
        <v>3076</v>
      </c>
      <c r="K22" s="67">
        <f t="shared" si="2"/>
        <v>6347</v>
      </c>
      <c r="L22" s="441">
        <f t="shared" si="3"/>
        <v>281907</v>
      </c>
      <c r="M22" s="66">
        <f t="shared" si="4"/>
        <v>339939</v>
      </c>
      <c r="N22" s="492">
        <f t="shared" si="5"/>
        <v>621846</v>
      </c>
      <c r="O22" s="64">
        <f t="shared" si="6"/>
        <v>1901075</v>
      </c>
    </row>
    <row r="23" spans="1:15" ht="3.75" customHeight="1" x14ac:dyDescent="0.3">
      <c r="A23" s="77"/>
      <c r="B23" s="76"/>
      <c r="C23" s="75"/>
      <c r="D23" s="74"/>
      <c r="E23" s="482">
        <f t="shared" si="0"/>
        <v>0</v>
      </c>
      <c r="F23" s="48"/>
      <c r="G23" s="47"/>
      <c r="H23" s="44"/>
      <c r="I23" s="48"/>
      <c r="J23" s="47"/>
      <c r="K23" s="46"/>
      <c r="L23" s="111">
        <f t="shared" si="3"/>
        <v>0</v>
      </c>
      <c r="M23" s="45">
        <f t="shared" si="4"/>
        <v>0</v>
      </c>
      <c r="N23" s="493">
        <f t="shared" si="5"/>
        <v>0</v>
      </c>
      <c r="O23" s="43">
        <f t="shared" si="6"/>
        <v>0</v>
      </c>
    </row>
    <row r="24" spans="1:15" ht="18" customHeight="1" x14ac:dyDescent="0.3">
      <c r="A24" s="73">
        <v>2011</v>
      </c>
      <c r="B24" s="72" t="s">
        <v>7</v>
      </c>
      <c r="C24" s="60">
        <v>1137399</v>
      </c>
      <c r="D24" s="71">
        <v>95125</v>
      </c>
      <c r="E24" s="481">
        <f t="shared" si="0"/>
        <v>1232524</v>
      </c>
      <c r="F24" s="70">
        <v>337321</v>
      </c>
      <c r="G24" s="58">
        <v>303592</v>
      </c>
      <c r="H24" s="65">
        <f t="shared" ref="H24:H31" si="7">G24+F24</f>
        <v>640913</v>
      </c>
      <c r="I24" s="69">
        <v>4304</v>
      </c>
      <c r="J24" s="68">
        <v>4612</v>
      </c>
      <c r="K24" s="67">
        <f t="shared" ref="K24:K29" si="8">J24+I24</f>
        <v>8916</v>
      </c>
      <c r="L24" s="441">
        <f t="shared" si="3"/>
        <v>341625</v>
      </c>
      <c r="M24" s="66">
        <f t="shared" si="4"/>
        <v>308204</v>
      </c>
      <c r="N24" s="492">
        <f t="shared" si="5"/>
        <v>649829</v>
      </c>
      <c r="O24" s="64">
        <f t="shared" si="6"/>
        <v>1882353</v>
      </c>
    </row>
    <row r="25" spans="1:15" ht="18" customHeight="1" x14ac:dyDescent="0.3">
      <c r="A25" s="73"/>
      <c r="B25" s="72" t="s">
        <v>6</v>
      </c>
      <c r="C25" s="60">
        <v>967960</v>
      </c>
      <c r="D25" s="71">
        <v>56407</v>
      </c>
      <c r="E25" s="481">
        <f t="shared" si="0"/>
        <v>1024367</v>
      </c>
      <c r="F25" s="70">
        <v>235961</v>
      </c>
      <c r="G25" s="58">
        <v>218865</v>
      </c>
      <c r="H25" s="65">
        <f t="shared" si="7"/>
        <v>454826</v>
      </c>
      <c r="I25" s="69">
        <v>2692</v>
      </c>
      <c r="J25" s="68">
        <v>2603</v>
      </c>
      <c r="K25" s="67">
        <f t="shared" si="8"/>
        <v>5295</v>
      </c>
      <c r="L25" s="441">
        <f t="shared" si="3"/>
        <v>238653</v>
      </c>
      <c r="M25" s="66">
        <f t="shared" si="4"/>
        <v>221468</v>
      </c>
      <c r="N25" s="492">
        <f t="shared" si="5"/>
        <v>460121</v>
      </c>
      <c r="O25" s="64">
        <f t="shared" si="6"/>
        <v>1484488</v>
      </c>
    </row>
    <row r="26" spans="1:15" ht="18" customHeight="1" x14ac:dyDescent="0.3">
      <c r="A26" s="73"/>
      <c r="B26" s="72" t="s">
        <v>5</v>
      </c>
      <c r="C26" s="60">
        <v>1090092</v>
      </c>
      <c r="D26" s="71">
        <v>66953</v>
      </c>
      <c r="E26" s="481">
        <f t="shared" si="0"/>
        <v>1157045</v>
      </c>
      <c r="F26" s="70">
        <v>274306</v>
      </c>
      <c r="G26" s="58">
        <v>245083</v>
      </c>
      <c r="H26" s="65">
        <f t="shared" si="7"/>
        <v>519389</v>
      </c>
      <c r="I26" s="69">
        <v>1853</v>
      </c>
      <c r="J26" s="68">
        <v>1806</v>
      </c>
      <c r="K26" s="67">
        <f t="shared" si="8"/>
        <v>3659</v>
      </c>
      <c r="L26" s="441">
        <f t="shared" si="3"/>
        <v>276159</v>
      </c>
      <c r="M26" s="66">
        <f t="shared" si="4"/>
        <v>246889</v>
      </c>
      <c r="N26" s="492">
        <f t="shared" si="5"/>
        <v>523048</v>
      </c>
      <c r="O26" s="64">
        <f t="shared" si="6"/>
        <v>1680093</v>
      </c>
    </row>
    <row r="27" spans="1:15" s="62" customFormat="1" ht="18" customHeight="1" x14ac:dyDescent="0.3">
      <c r="A27" s="63"/>
      <c r="B27" s="72" t="s">
        <v>16</v>
      </c>
      <c r="C27" s="60">
        <v>1071287</v>
      </c>
      <c r="D27" s="71">
        <v>65892</v>
      </c>
      <c r="E27" s="481">
        <f t="shared" si="0"/>
        <v>1137179</v>
      </c>
      <c r="F27" s="70">
        <v>267012</v>
      </c>
      <c r="G27" s="58">
        <v>249672</v>
      </c>
      <c r="H27" s="65">
        <f t="shared" si="7"/>
        <v>516684</v>
      </c>
      <c r="I27" s="69">
        <v>3158</v>
      </c>
      <c r="J27" s="68">
        <v>3048</v>
      </c>
      <c r="K27" s="67">
        <f t="shared" si="8"/>
        <v>6206</v>
      </c>
      <c r="L27" s="441">
        <f t="shared" ref="L27:N28" si="9">I27+F27</f>
        <v>270170</v>
      </c>
      <c r="M27" s="66">
        <f t="shared" si="9"/>
        <v>252720</v>
      </c>
      <c r="N27" s="492">
        <f t="shared" si="9"/>
        <v>522890</v>
      </c>
      <c r="O27" s="64">
        <f t="shared" ref="O27:O32" si="10">N27+E27</f>
        <v>1660069</v>
      </c>
    </row>
    <row r="28" spans="1:15" ht="18" customHeight="1" x14ac:dyDescent="0.3">
      <c r="A28" s="73"/>
      <c r="B28" s="72" t="s">
        <v>15</v>
      </c>
      <c r="C28" s="60">
        <v>1106091</v>
      </c>
      <c r="D28" s="71">
        <v>56658</v>
      </c>
      <c r="E28" s="481">
        <f t="shared" si="0"/>
        <v>1162749</v>
      </c>
      <c r="F28" s="70">
        <v>263838</v>
      </c>
      <c r="G28" s="58">
        <v>252591</v>
      </c>
      <c r="H28" s="65">
        <f t="shared" si="7"/>
        <v>516429</v>
      </c>
      <c r="I28" s="69">
        <v>1181</v>
      </c>
      <c r="J28" s="68">
        <v>718</v>
      </c>
      <c r="K28" s="67">
        <f t="shared" si="8"/>
        <v>1899</v>
      </c>
      <c r="L28" s="441">
        <f t="shared" si="9"/>
        <v>265019</v>
      </c>
      <c r="M28" s="66">
        <f t="shared" si="9"/>
        <v>253309</v>
      </c>
      <c r="N28" s="492">
        <f t="shared" si="9"/>
        <v>518328</v>
      </c>
      <c r="O28" s="64">
        <f t="shared" si="10"/>
        <v>1681077</v>
      </c>
    </row>
    <row r="29" spans="1:15" s="115" customFormat="1" ht="18" customHeight="1" x14ac:dyDescent="0.25">
      <c r="A29" s="516"/>
      <c r="B29" s="517" t="s">
        <v>14</v>
      </c>
      <c r="C29" s="518">
        <v>1151167</v>
      </c>
      <c r="D29" s="519">
        <v>72699</v>
      </c>
      <c r="E29" s="520">
        <f t="shared" si="0"/>
        <v>1223866</v>
      </c>
      <c r="F29" s="521">
        <v>315944</v>
      </c>
      <c r="G29" s="522">
        <v>286381</v>
      </c>
      <c r="H29" s="523">
        <f t="shared" si="7"/>
        <v>602325</v>
      </c>
      <c r="I29" s="524">
        <v>2709</v>
      </c>
      <c r="J29" s="525">
        <v>2024</v>
      </c>
      <c r="K29" s="526">
        <f t="shared" si="8"/>
        <v>4733</v>
      </c>
      <c r="L29" s="516">
        <f t="shared" ref="L29:N30" si="11">I29+F29</f>
        <v>318653</v>
      </c>
      <c r="M29" s="527">
        <f t="shared" si="11"/>
        <v>288405</v>
      </c>
      <c r="N29" s="528">
        <f t="shared" si="11"/>
        <v>607058</v>
      </c>
      <c r="O29" s="529">
        <f t="shared" si="10"/>
        <v>1830924</v>
      </c>
    </row>
    <row r="30" spans="1:15" s="533" customFormat="1" ht="18" customHeight="1" x14ac:dyDescent="0.25">
      <c r="A30" s="119"/>
      <c r="B30" s="126" t="s">
        <v>13</v>
      </c>
      <c r="C30" s="125">
        <v>1187324</v>
      </c>
      <c r="D30" s="124">
        <v>67234</v>
      </c>
      <c r="E30" s="531">
        <f t="shared" si="0"/>
        <v>1254558</v>
      </c>
      <c r="F30" s="123">
        <v>317982</v>
      </c>
      <c r="G30" s="122">
        <v>359236</v>
      </c>
      <c r="H30" s="532">
        <f t="shared" si="7"/>
        <v>677218</v>
      </c>
      <c r="I30" s="121">
        <v>3202</v>
      </c>
      <c r="J30" s="120">
        <v>3280</v>
      </c>
      <c r="K30" s="117">
        <f>J30+I30</f>
        <v>6482</v>
      </c>
      <c r="L30" s="119">
        <f t="shared" si="11"/>
        <v>321184</v>
      </c>
      <c r="M30" s="118">
        <f t="shared" si="11"/>
        <v>362516</v>
      </c>
      <c r="N30" s="494">
        <f t="shared" si="11"/>
        <v>683700</v>
      </c>
      <c r="O30" s="116">
        <f t="shared" si="10"/>
        <v>1938258</v>
      </c>
    </row>
    <row r="31" spans="1:15" s="533" customFormat="1" ht="18" customHeight="1" x14ac:dyDescent="0.25">
      <c r="A31" s="119"/>
      <c r="B31" s="126" t="s">
        <v>12</v>
      </c>
      <c r="C31" s="125">
        <v>1185603</v>
      </c>
      <c r="D31" s="124">
        <v>68928</v>
      </c>
      <c r="E31" s="531">
        <f t="shared" si="0"/>
        <v>1254531</v>
      </c>
      <c r="F31" s="123">
        <v>329675</v>
      </c>
      <c r="G31" s="122">
        <v>310356</v>
      </c>
      <c r="H31" s="532">
        <f t="shared" si="7"/>
        <v>640031</v>
      </c>
      <c r="I31" s="121">
        <v>2785</v>
      </c>
      <c r="J31" s="120">
        <v>2810</v>
      </c>
      <c r="K31" s="117">
        <f>J31+I31</f>
        <v>5595</v>
      </c>
      <c r="L31" s="119">
        <f t="shared" ref="L31:N32" si="12">I31+F31</f>
        <v>332460</v>
      </c>
      <c r="M31" s="118">
        <f t="shared" si="12"/>
        <v>313166</v>
      </c>
      <c r="N31" s="494">
        <f t="shared" si="12"/>
        <v>645626</v>
      </c>
      <c r="O31" s="116">
        <f t="shared" si="10"/>
        <v>1900157</v>
      </c>
    </row>
    <row r="32" spans="1:15" s="533" customFormat="1" ht="18" customHeight="1" thickBot="1" x14ac:dyDescent="0.3">
      <c r="A32" s="119"/>
      <c r="B32" s="126" t="s">
        <v>11</v>
      </c>
      <c r="C32" s="125">
        <v>1148927</v>
      </c>
      <c r="D32" s="124">
        <v>61764</v>
      </c>
      <c r="E32" s="531">
        <f>D32+C32</f>
        <v>1210691</v>
      </c>
      <c r="F32" s="123">
        <v>288883</v>
      </c>
      <c r="G32" s="122">
        <v>260029</v>
      </c>
      <c r="H32" s="532">
        <f>G32+F32</f>
        <v>548912</v>
      </c>
      <c r="I32" s="121">
        <v>1037</v>
      </c>
      <c r="J32" s="120">
        <v>920</v>
      </c>
      <c r="K32" s="117">
        <f>J32+I32</f>
        <v>1957</v>
      </c>
      <c r="L32" s="119">
        <f t="shared" si="12"/>
        <v>289920</v>
      </c>
      <c r="M32" s="118">
        <f t="shared" si="12"/>
        <v>260949</v>
      </c>
      <c r="N32" s="494">
        <f t="shared" si="12"/>
        <v>550869</v>
      </c>
      <c r="O32" s="116">
        <f t="shared" si="10"/>
        <v>1761560</v>
      </c>
    </row>
    <row r="33" spans="1:15" ht="18" customHeight="1" x14ac:dyDescent="0.3">
      <c r="A33" s="61" t="s">
        <v>4</v>
      </c>
      <c r="B33" s="49"/>
      <c r="C33" s="48"/>
      <c r="D33" s="47"/>
      <c r="E33" s="483"/>
      <c r="F33" s="48"/>
      <c r="G33" s="47"/>
      <c r="H33" s="46"/>
      <c r="I33" s="48"/>
      <c r="J33" s="47"/>
      <c r="K33" s="46"/>
      <c r="L33" s="111"/>
      <c r="M33" s="45"/>
      <c r="N33" s="493"/>
      <c r="O33" s="43"/>
    </row>
    <row r="34" spans="1:15" ht="18" customHeight="1" x14ac:dyDescent="0.3">
      <c r="A34" s="42" t="s">
        <v>444</v>
      </c>
      <c r="B34" s="56"/>
      <c r="C34" s="60">
        <f>SUM(C11:C19)</f>
        <v>9721271</v>
      </c>
      <c r="D34" s="58">
        <f t="shared" ref="D34:O34" si="13">SUM(D11:D19)</f>
        <v>483276</v>
      </c>
      <c r="E34" s="484">
        <f t="shared" si="13"/>
        <v>10204547</v>
      </c>
      <c r="F34" s="60">
        <f t="shared" si="13"/>
        <v>2299427</v>
      </c>
      <c r="G34" s="58">
        <f t="shared" si="13"/>
        <v>2190231</v>
      </c>
      <c r="H34" s="59">
        <f t="shared" si="13"/>
        <v>4489658</v>
      </c>
      <c r="I34" s="60">
        <f t="shared" si="13"/>
        <v>28160</v>
      </c>
      <c r="J34" s="58">
        <f t="shared" si="13"/>
        <v>29634</v>
      </c>
      <c r="K34" s="59">
        <f t="shared" si="13"/>
        <v>57794</v>
      </c>
      <c r="L34" s="60">
        <f t="shared" si="13"/>
        <v>2327587</v>
      </c>
      <c r="M34" s="58">
        <f t="shared" si="13"/>
        <v>2219865</v>
      </c>
      <c r="N34" s="495">
        <f t="shared" si="13"/>
        <v>4547452</v>
      </c>
      <c r="O34" s="57">
        <f t="shared" si="13"/>
        <v>14751999</v>
      </c>
    </row>
    <row r="35" spans="1:15" ht="18" customHeight="1" thickBot="1" x14ac:dyDescent="0.35">
      <c r="A35" s="42" t="s">
        <v>445</v>
      </c>
      <c r="B35" s="56"/>
      <c r="C35" s="55">
        <f>SUM(C24:C32)</f>
        <v>10045850</v>
      </c>
      <c r="D35" s="52">
        <f t="shared" ref="D35:O35" si="14">SUM(D24:D32)</f>
        <v>611660</v>
      </c>
      <c r="E35" s="485">
        <f t="shared" si="14"/>
        <v>10657510</v>
      </c>
      <c r="F35" s="54">
        <f t="shared" si="14"/>
        <v>2630922</v>
      </c>
      <c r="G35" s="52">
        <f t="shared" si="14"/>
        <v>2485805</v>
      </c>
      <c r="H35" s="53">
        <f t="shared" si="14"/>
        <v>5116727</v>
      </c>
      <c r="I35" s="54">
        <f t="shared" si="14"/>
        <v>22921</v>
      </c>
      <c r="J35" s="52">
        <f t="shared" si="14"/>
        <v>21821</v>
      </c>
      <c r="K35" s="53">
        <f t="shared" si="14"/>
        <v>44742</v>
      </c>
      <c r="L35" s="54">
        <f t="shared" si="14"/>
        <v>2653843</v>
      </c>
      <c r="M35" s="52">
        <f t="shared" si="14"/>
        <v>2507626</v>
      </c>
      <c r="N35" s="496">
        <f t="shared" si="14"/>
        <v>5161469</v>
      </c>
      <c r="O35" s="51">
        <f t="shared" si="14"/>
        <v>15818979</v>
      </c>
    </row>
    <row r="36" spans="1:15" ht="17.100000000000001" customHeight="1" x14ac:dyDescent="0.3">
      <c r="A36" s="50" t="s">
        <v>3</v>
      </c>
      <c r="B36" s="49"/>
      <c r="C36" s="48"/>
      <c r="D36" s="47"/>
      <c r="E36" s="486"/>
      <c r="F36" s="48"/>
      <c r="G36" s="47"/>
      <c r="H36" s="44"/>
      <c r="I36" s="48"/>
      <c r="J36" s="47"/>
      <c r="K36" s="46"/>
      <c r="L36" s="111"/>
      <c r="M36" s="45"/>
      <c r="N36" s="497"/>
      <c r="O36" s="43"/>
    </row>
    <row r="37" spans="1:15" ht="17.100000000000001" customHeight="1" x14ac:dyDescent="0.3">
      <c r="A37" s="42" t="s">
        <v>446</v>
      </c>
      <c r="B37" s="41"/>
      <c r="C37" s="22">
        <f>(C32/C19-1)*100</f>
        <v>4.7478688972968142</v>
      </c>
      <c r="D37" s="38">
        <f t="shared" ref="D37:O37" si="15">(D32/D19-1)*100</f>
        <v>26.224147796942688</v>
      </c>
      <c r="E37" s="487">
        <f t="shared" si="15"/>
        <v>5.6650392483037715</v>
      </c>
      <c r="F37" s="22">
        <f t="shared" si="15"/>
        <v>12.865202341045666</v>
      </c>
      <c r="G37" s="20">
        <f t="shared" si="15"/>
        <v>15.537121047182767</v>
      </c>
      <c r="H37" s="37">
        <f t="shared" si="15"/>
        <v>14.115360227851514</v>
      </c>
      <c r="I37" s="40">
        <f t="shared" si="15"/>
        <v>-44.545454545454547</v>
      </c>
      <c r="J37" s="38">
        <f t="shared" si="15"/>
        <v>-47.338294218660558</v>
      </c>
      <c r="K37" s="39">
        <f t="shared" si="15"/>
        <v>-45.894387614044788</v>
      </c>
      <c r="L37" s="40">
        <f t="shared" si="15"/>
        <v>12.448802283728444</v>
      </c>
      <c r="M37" s="38">
        <f t="shared" si="15"/>
        <v>15.052820006348977</v>
      </c>
      <c r="N37" s="498">
        <f t="shared" si="15"/>
        <v>13.667483781508437</v>
      </c>
      <c r="O37" s="36">
        <f t="shared" si="15"/>
        <v>8.0437238640001851</v>
      </c>
    </row>
    <row r="38" spans="1:15" ht="7.5" customHeight="1" thickBot="1" x14ac:dyDescent="0.35">
      <c r="A38" s="35"/>
      <c r="B38" s="34"/>
      <c r="C38" s="33"/>
      <c r="D38" s="32"/>
      <c r="E38" s="488"/>
      <c r="F38" s="31"/>
      <c r="G38" s="29"/>
      <c r="H38" s="28"/>
      <c r="I38" s="31"/>
      <c r="J38" s="29"/>
      <c r="K38" s="30"/>
      <c r="L38" s="31"/>
      <c r="M38" s="29"/>
      <c r="N38" s="499"/>
      <c r="O38" s="27"/>
    </row>
    <row r="39" spans="1:15" ht="17.100000000000001" customHeight="1" x14ac:dyDescent="0.3">
      <c r="A39" s="26" t="s">
        <v>2</v>
      </c>
      <c r="B39" s="25"/>
      <c r="C39" s="24"/>
      <c r="D39" s="23"/>
      <c r="E39" s="489"/>
      <c r="F39" s="22"/>
      <c r="G39" s="20"/>
      <c r="H39" s="19"/>
      <c r="I39" s="22"/>
      <c r="J39" s="20"/>
      <c r="K39" s="21"/>
      <c r="L39" s="22"/>
      <c r="M39" s="20"/>
      <c r="N39" s="500"/>
      <c r="O39" s="18"/>
    </row>
    <row r="40" spans="1:15" ht="17.100000000000001" customHeight="1" thickBot="1" x14ac:dyDescent="0.35">
      <c r="A40" s="17" t="s">
        <v>447</v>
      </c>
      <c r="B40" s="16"/>
      <c r="C40" s="15">
        <f t="shared" ref="C40:O40" si="16">(C35/C34-1)*100</f>
        <v>3.3388535305722833</v>
      </c>
      <c r="D40" s="11">
        <f t="shared" si="16"/>
        <v>26.565358097650194</v>
      </c>
      <c r="E40" s="490">
        <f t="shared" si="16"/>
        <v>4.4388349624927104</v>
      </c>
      <c r="F40" s="15">
        <f t="shared" si="16"/>
        <v>14.416417655355019</v>
      </c>
      <c r="G40" s="14">
        <f t="shared" si="16"/>
        <v>13.495106223955379</v>
      </c>
      <c r="H40" s="10">
        <f t="shared" si="16"/>
        <v>13.966965857978497</v>
      </c>
      <c r="I40" s="13">
        <f t="shared" si="16"/>
        <v>-18.604403409090907</v>
      </c>
      <c r="J40" s="11">
        <f t="shared" si="16"/>
        <v>-26.364986164540728</v>
      </c>
      <c r="K40" s="12">
        <f t="shared" si="16"/>
        <v>-22.583659203377515</v>
      </c>
      <c r="L40" s="13">
        <f t="shared" si="16"/>
        <v>14.016919668308848</v>
      </c>
      <c r="M40" s="11">
        <f t="shared" si="16"/>
        <v>12.962995497473951</v>
      </c>
      <c r="N40" s="501">
        <f t="shared" si="16"/>
        <v>13.502440487552159</v>
      </c>
      <c r="O40" s="9">
        <f t="shared" si="16"/>
        <v>7.2327824859532486</v>
      </c>
    </row>
    <row r="41" spans="1:15" s="5" customFormat="1" ht="17.25" customHeight="1" thickTop="1" x14ac:dyDescent="0.3">
      <c r="A41" s="6" t="s">
        <v>1</v>
      </c>
      <c r="B41" s="8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</row>
    <row r="42" spans="1:15" s="5" customFormat="1" ht="13.7" customHeight="1" x14ac:dyDescent="0.3">
      <c r="A42" s="6" t="s">
        <v>0</v>
      </c>
    </row>
    <row r="43" spans="1:15" x14ac:dyDescent="0.2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</row>
    <row r="44" spans="1:15" x14ac:dyDescent="0.25">
      <c r="A44" s="3"/>
      <c r="B44" s="3"/>
      <c r="C44" s="4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</row>
    <row r="45" spans="1:15" x14ac:dyDescent="0.2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</row>
    <row r="46" spans="1:15" x14ac:dyDescent="0.2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</row>
    <row r="47" spans="1:15" x14ac:dyDescent="0.2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</row>
    <row r="48" spans="1:15" x14ac:dyDescent="0.2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</row>
    <row r="49" spans="1:14" x14ac:dyDescent="0.2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</row>
    <row r="50" spans="1:14" x14ac:dyDescent="0.2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</row>
    <row r="51" spans="1:14" x14ac:dyDescent="0.2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</row>
    <row r="52" spans="1:14" x14ac:dyDescent="0.2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</row>
    <row r="53" spans="1:14" x14ac:dyDescent="0.2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</row>
    <row r="54" spans="1:14" x14ac:dyDescent="0.2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</row>
    <row r="55" spans="1:14" x14ac:dyDescent="0.2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</row>
    <row r="56" spans="1:14" x14ac:dyDescent="0.2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</row>
    <row r="57" spans="1:14" x14ac:dyDescent="0.2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</row>
    <row r="58" spans="1:14" x14ac:dyDescent="0.2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</row>
    <row r="59" spans="1:14" x14ac:dyDescent="0.2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</row>
    <row r="60" spans="1:14" x14ac:dyDescent="0.2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</row>
    <row r="61" spans="1:14" x14ac:dyDescent="0.2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</row>
    <row r="62" spans="1:14" x14ac:dyDescent="0.2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</row>
    <row r="63" spans="1:14" x14ac:dyDescent="0.2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</row>
    <row r="64" spans="1:14" x14ac:dyDescent="0.2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</row>
    <row r="65" spans="1:14" x14ac:dyDescent="0.2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</row>
    <row r="66" spans="1:14" x14ac:dyDescent="0.2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</row>
    <row r="67" spans="1:14" x14ac:dyDescent="0.2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</row>
    <row r="68" spans="1:14" x14ac:dyDescent="0.2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</row>
    <row r="69" spans="1:14" x14ac:dyDescent="0.2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</row>
    <row r="70" spans="1:14" x14ac:dyDescent="0.2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</row>
    <row r="71" spans="1:14" x14ac:dyDescent="0.2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</row>
    <row r="72" spans="1:14" x14ac:dyDescent="0.2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</row>
    <row r="73" spans="1:14" x14ac:dyDescent="0.2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</row>
    <row r="74" spans="1:14" x14ac:dyDescent="0.2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</row>
    <row r="75" spans="1:14" x14ac:dyDescent="0.2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</row>
    <row r="76" spans="1:14" x14ac:dyDescent="0.2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</row>
    <row r="77" spans="1:14" x14ac:dyDescent="0.2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</row>
    <row r="78" spans="1:14" x14ac:dyDescent="0.2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</row>
    <row r="79" spans="1:14" x14ac:dyDescent="0.2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</row>
    <row r="80" spans="1:14" x14ac:dyDescent="0.2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</row>
    <row r="81" spans="1:14" x14ac:dyDescent="0.2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</row>
    <row r="82" spans="1:14" x14ac:dyDescent="0.2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</row>
    <row r="83" spans="1:14" x14ac:dyDescent="0.2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</row>
    <row r="84" spans="1:14" x14ac:dyDescent="0.2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</row>
    <row r="85" spans="1:14" x14ac:dyDescent="0.2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</row>
    <row r="86" spans="1:14" x14ac:dyDescent="0.2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</row>
    <row r="87" spans="1:14" x14ac:dyDescent="0.2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</row>
    <row r="88" spans="1:14" x14ac:dyDescent="0.2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</row>
    <row r="89" spans="1:14" x14ac:dyDescent="0.2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</row>
    <row r="90" spans="1:14" x14ac:dyDescent="0.2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</row>
    <row r="91" spans="1:14" x14ac:dyDescent="0.2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</row>
    <row r="92" spans="1:14" x14ac:dyDescent="0.2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</row>
    <row r="93" spans="1:14" x14ac:dyDescent="0.2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</row>
    <row r="94" spans="1:14" x14ac:dyDescent="0.2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</row>
    <row r="95" spans="1:14" x14ac:dyDescent="0.2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</row>
    <row r="96" spans="1:14" x14ac:dyDescent="0.2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</row>
    <row r="97" spans="1:14" x14ac:dyDescent="0.2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</row>
    <row r="98" spans="1:14" x14ac:dyDescent="0.2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</row>
    <row r="99" spans="1:14" x14ac:dyDescent="0.2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</row>
    <row r="100" spans="1:14" x14ac:dyDescent="0.2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</row>
    <row r="101" spans="1:14" x14ac:dyDescent="0.2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</row>
    <row r="102" spans="1:14" x14ac:dyDescent="0.2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</row>
    <row r="103" spans="1:14" x14ac:dyDescent="0.2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</row>
    <row r="104" spans="1:14" x14ac:dyDescent="0.2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</row>
    <row r="105" spans="1:14" x14ac:dyDescent="0.2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</row>
    <row r="106" spans="1:14" x14ac:dyDescent="0.2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</row>
    <row r="107" spans="1:14" x14ac:dyDescent="0.2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</row>
    <row r="108" spans="1:14" x14ac:dyDescent="0.2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</row>
    <row r="109" spans="1:14" x14ac:dyDescent="0.2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</row>
    <row r="110" spans="1:14" x14ac:dyDescent="0.2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</row>
    <row r="111" spans="1:14" x14ac:dyDescent="0.2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</row>
    <row r="112" spans="1:14" x14ac:dyDescent="0.2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</row>
    <row r="113" spans="1:14" x14ac:dyDescent="0.2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</row>
    <row r="114" spans="1:14" x14ac:dyDescent="0.2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</row>
    <row r="115" spans="1:14" x14ac:dyDescent="0.2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</row>
    <row r="116" spans="1:14" x14ac:dyDescent="0.2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</row>
    <row r="117" spans="1:14" x14ac:dyDescent="0.2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</row>
    <row r="118" spans="1:14" x14ac:dyDescent="0.2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</row>
    <row r="119" spans="1:14" x14ac:dyDescent="0.2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</row>
    <row r="120" spans="1:14" x14ac:dyDescent="0.2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</row>
    <row r="121" spans="1:14" x14ac:dyDescent="0.2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</row>
    <row r="122" spans="1:14" x14ac:dyDescent="0.2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</row>
    <row r="123" spans="1:14" x14ac:dyDescent="0.2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</row>
    <row r="124" spans="1:14" x14ac:dyDescent="0.2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</row>
    <row r="125" spans="1:14" x14ac:dyDescent="0.2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</row>
    <row r="126" spans="1:14" x14ac:dyDescent="0.2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</row>
    <row r="127" spans="1:14" x14ac:dyDescent="0.2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</row>
    <row r="128" spans="1:14" x14ac:dyDescent="0.2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</row>
    <row r="129" spans="1:14" x14ac:dyDescent="0.2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</row>
    <row r="130" spans="1:14" x14ac:dyDescent="0.2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</row>
    <row r="131" spans="1:14" x14ac:dyDescent="0.2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</row>
    <row r="132" spans="1:14" x14ac:dyDescent="0.2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</row>
    <row r="133" spans="1:14" x14ac:dyDescent="0.2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</row>
    <row r="134" spans="1:14" x14ac:dyDescent="0.2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</row>
    <row r="135" spans="1:14" x14ac:dyDescent="0.2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</row>
    <row r="136" spans="1:14" x14ac:dyDescent="0.2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</row>
    <row r="137" spans="1:14" x14ac:dyDescent="0.2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</row>
    <row r="138" spans="1:14" x14ac:dyDescent="0.2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</row>
    <row r="139" spans="1:14" x14ac:dyDescent="0.2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</row>
    <row r="140" spans="1:14" x14ac:dyDescent="0.2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</row>
    <row r="141" spans="1:14" x14ac:dyDescent="0.2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</row>
    <row r="142" spans="1:14" x14ac:dyDescent="0.2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</row>
    <row r="143" spans="1:14" x14ac:dyDescent="0.2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</row>
    <row r="144" spans="1:14" x14ac:dyDescent="0.2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</row>
    <row r="145" spans="1:14" x14ac:dyDescent="0.2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</row>
    <row r="146" spans="1:14" x14ac:dyDescent="0.2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</row>
    <row r="147" spans="1:14" x14ac:dyDescent="0.2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</row>
    <row r="148" spans="1:14" x14ac:dyDescent="0.2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</row>
    <row r="149" spans="1:14" x14ac:dyDescent="0.2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</row>
    <row r="150" spans="1:14" x14ac:dyDescent="0.2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</row>
    <row r="151" spans="1:14" x14ac:dyDescent="0.2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</row>
    <row r="152" spans="1:14" x14ac:dyDescent="0.2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</row>
    <row r="153" spans="1:14" x14ac:dyDescent="0.2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</row>
    <row r="154" spans="1:14" x14ac:dyDescent="0.2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</row>
    <row r="155" spans="1:14" x14ac:dyDescent="0.2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</row>
    <row r="156" spans="1:14" x14ac:dyDescent="0.2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</row>
    <row r="157" spans="1:14" x14ac:dyDescent="0.2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</row>
    <row r="158" spans="1:14" x14ac:dyDescent="0.2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</row>
    <row r="159" spans="1:14" x14ac:dyDescent="0.2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</row>
    <row r="160" spans="1:14" x14ac:dyDescent="0.2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</row>
    <row r="161" spans="1:14" x14ac:dyDescent="0.2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</row>
    <row r="162" spans="1:14" x14ac:dyDescent="0.2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</row>
    <row r="163" spans="1:14" x14ac:dyDescent="0.2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</row>
    <row r="164" spans="1:14" x14ac:dyDescent="0.2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</row>
    <row r="165" spans="1:14" x14ac:dyDescent="0.2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</row>
    <row r="166" spans="1:14" x14ac:dyDescent="0.2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</row>
    <row r="167" spans="1:14" x14ac:dyDescent="0.2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</row>
    <row r="168" spans="1:14" x14ac:dyDescent="0.2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</row>
    <row r="169" spans="1:14" x14ac:dyDescent="0.2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</row>
    <row r="170" spans="1:14" x14ac:dyDescent="0.2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</row>
    <row r="171" spans="1:14" x14ac:dyDescent="0.2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</row>
    <row r="172" spans="1:14" x14ac:dyDescent="0.2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</row>
    <row r="173" spans="1:14" x14ac:dyDescent="0.2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</row>
    <row r="174" spans="1:14" x14ac:dyDescent="0.2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</row>
    <row r="175" spans="1:14" x14ac:dyDescent="0.2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</row>
    <row r="176" spans="1:14" x14ac:dyDescent="0.2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</row>
    <row r="177" spans="1:14" x14ac:dyDescent="0.2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</row>
    <row r="178" spans="1:14" x14ac:dyDescent="0.2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</row>
    <row r="179" spans="1:14" x14ac:dyDescent="0.2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</row>
    <row r="180" spans="1:14" x14ac:dyDescent="0.2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</row>
    <row r="181" spans="1:14" x14ac:dyDescent="0.2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</row>
    <row r="182" spans="1:14" x14ac:dyDescent="0.2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</row>
    <row r="183" spans="1:14" x14ac:dyDescent="0.2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</row>
    <row r="184" spans="1:14" x14ac:dyDescent="0.2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</row>
    <row r="185" spans="1:14" x14ac:dyDescent="0.2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</row>
    <row r="186" spans="1:14" x14ac:dyDescent="0.2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</row>
    <row r="187" spans="1:14" x14ac:dyDescent="0.2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</row>
    <row r="188" spans="1:14" x14ac:dyDescent="0.2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</row>
    <row r="189" spans="1:14" x14ac:dyDescent="0.2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</row>
    <row r="190" spans="1:14" x14ac:dyDescent="0.2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</row>
    <row r="191" spans="1:14" x14ac:dyDescent="0.2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</row>
    <row r="192" spans="1:14" x14ac:dyDescent="0.2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</row>
    <row r="193" spans="1:14" x14ac:dyDescent="0.2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</row>
    <row r="194" spans="1:14" x14ac:dyDescent="0.2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</row>
    <row r="195" spans="1:14" x14ac:dyDescent="0.2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</row>
    <row r="196" spans="1:14" x14ac:dyDescent="0.2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</row>
    <row r="197" spans="1:14" x14ac:dyDescent="0.2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</row>
    <row r="198" spans="1:14" x14ac:dyDescent="0.2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</row>
    <row r="199" spans="1:14" x14ac:dyDescent="0.2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</row>
    <row r="200" spans="1:14" x14ac:dyDescent="0.2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</row>
    <row r="201" spans="1:14" x14ac:dyDescent="0.2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</row>
    <row r="202" spans="1:14" x14ac:dyDescent="0.2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</row>
    <row r="203" spans="1:14" x14ac:dyDescent="0.2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</row>
    <row r="204" spans="1:14" x14ac:dyDescent="0.2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</row>
    <row r="205" spans="1:14" x14ac:dyDescent="0.2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</row>
    <row r="206" spans="1:14" x14ac:dyDescent="0.2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</row>
    <row r="207" spans="1:14" x14ac:dyDescent="0.2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</row>
    <row r="208" spans="1:14" x14ac:dyDescent="0.2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</row>
    <row r="209" spans="1:14" x14ac:dyDescent="0.2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</row>
    <row r="210" spans="1:14" x14ac:dyDescent="0.2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</row>
    <row r="211" spans="1:14" x14ac:dyDescent="0.2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</row>
    <row r="212" spans="1:14" x14ac:dyDescent="0.2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</row>
    <row r="213" spans="1:14" x14ac:dyDescent="0.2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</row>
    <row r="214" spans="1:14" x14ac:dyDescent="0.2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</row>
    <row r="215" spans="1:14" x14ac:dyDescent="0.2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</row>
    <row r="216" spans="1:14" x14ac:dyDescent="0.2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</row>
    <row r="217" spans="1:14" x14ac:dyDescent="0.2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</row>
    <row r="218" spans="1:14" x14ac:dyDescent="0.2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</row>
    <row r="219" spans="1:14" x14ac:dyDescent="0.2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</row>
    <row r="220" spans="1:14" x14ac:dyDescent="0.2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</row>
    <row r="221" spans="1:14" x14ac:dyDescent="0.2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</row>
    <row r="222" spans="1:14" x14ac:dyDescent="0.2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</row>
    <row r="223" spans="1:14" x14ac:dyDescent="0.2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</row>
    <row r="224" spans="1:14" x14ac:dyDescent="0.2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</row>
    <row r="225" spans="1:14" x14ac:dyDescent="0.2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</row>
    <row r="226" spans="1:14" x14ac:dyDescent="0.2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</row>
    <row r="227" spans="1:14" x14ac:dyDescent="0.2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</row>
    <row r="228" spans="1:14" x14ac:dyDescent="0.2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</row>
    <row r="229" spans="1:14" x14ac:dyDescent="0.2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</row>
    <row r="230" spans="1:14" x14ac:dyDescent="0.2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</row>
    <row r="231" spans="1:14" x14ac:dyDescent="0.2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</row>
    <row r="232" spans="1:14" x14ac:dyDescent="0.2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</row>
    <row r="233" spans="1:14" x14ac:dyDescent="0.2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</row>
    <row r="234" spans="1:14" x14ac:dyDescent="0.2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</row>
    <row r="235" spans="1:14" x14ac:dyDescent="0.2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</row>
    <row r="236" spans="1:14" x14ac:dyDescent="0.2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</row>
    <row r="237" spans="1:14" x14ac:dyDescent="0.2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</row>
    <row r="238" spans="1:14" x14ac:dyDescent="0.2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</row>
    <row r="239" spans="1:14" x14ac:dyDescent="0.2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</row>
    <row r="240" spans="1:14" x14ac:dyDescent="0.2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</row>
    <row r="241" spans="1:14" x14ac:dyDescent="0.2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</row>
    <row r="242" spans="1:14" x14ac:dyDescent="0.2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</row>
    <row r="243" spans="1:14" x14ac:dyDescent="0.2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</row>
    <row r="244" spans="1:14" x14ac:dyDescent="0.2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</row>
    <row r="245" spans="1:14" x14ac:dyDescent="0.2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</row>
    <row r="246" spans="1:14" x14ac:dyDescent="0.2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</row>
    <row r="247" spans="1:14" x14ac:dyDescent="0.2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</row>
    <row r="248" spans="1:14" x14ac:dyDescent="0.2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</row>
    <row r="249" spans="1:14" x14ac:dyDescent="0.2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</row>
    <row r="250" spans="1:14" x14ac:dyDescent="0.2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</row>
    <row r="251" spans="1:14" x14ac:dyDescent="0.2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</row>
    <row r="252" spans="1:14" x14ac:dyDescent="0.2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</row>
    <row r="253" spans="1:14" x14ac:dyDescent="0.2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</row>
    <row r="254" spans="1:14" x14ac:dyDescent="0.2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</row>
    <row r="255" spans="1:14" x14ac:dyDescent="0.2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</row>
    <row r="256" spans="1:14" x14ac:dyDescent="0.2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</row>
    <row r="257" spans="1:14" x14ac:dyDescent="0.2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</row>
    <row r="258" spans="1:14" x14ac:dyDescent="0.2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</row>
    <row r="259" spans="1:14" x14ac:dyDescent="0.2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</row>
    <row r="260" spans="1:14" x14ac:dyDescent="0.2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</row>
    <row r="261" spans="1:14" x14ac:dyDescent="0.2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</row>
    <row r="262" spans="1:14" x14ac:dyDescent="0.2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</row>
    <row r="263" spans="1:14" x14ac:dyDescent="0.2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</row>
    <row r="264" spans="1:14" x14ac:dyDescent="0.2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</row>
    <row r="265" spans="1:14" x14ac:dyDescent="0.2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</row>
    <row r="266" spans="1:14" x14ac:dyDescent="0.2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</row>
    <row r="267" spans="1:14" x14ac:dyDescent="0.2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</row>
    <row r="268" spans="1:14" x14ac:dyDescent="0.2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</row>
    <row r="269" spans="1:14" x14ac:dyDescent="0.2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</row>
    <row r="270" spans="1:14" x14ac:dyDescent="0.2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</row>
    <row r="271" spans="1:14" x14ac:dyDescent="0.2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</row>
    <row r="272" spans="1:14" x14ac:dyDescent="0.2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</row>
    <row r="273" spans="1:14" x14ac:dyDescent="0.2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</row>
    <row r="274" spans="1:14" x14ac:dyDescent="0.2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</row>
    <row r="275" spans="1:14" x14ac:dyDescent="0.2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</row>
    <row r="276" spans="1:14" x14ac:dyDescent="0.2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</row>
    <row r="277" spans="1:14" x14ac:dyDescent="0.2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</row>
    <row r="278" spans="1:14" x14ac:dyDescent="0.2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</row>
    <row r="279" spans="1:14" x14ac:dyDescent="0.2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</row>
    <row r="280" spans="1:14" x14ac:dyDescent="0.25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</row>
    <row r="281" spans="1:14" x14ac:dyDescent="0.2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</row>
    <row r="282" spans="1:14" x14ac:dyDescent="0.25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</row>
    <row r="283" spans="1:14" x14ac:dyDescent="0.25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</row>
    <row r="284" spans="1:14" x14ac:dyDescent="0.25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</row>
    <row r="285" spans="1:14" x14ac:dyDescent="0.2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</row>
    <row r="286" spans="1:14" x14ac:dyDescent="0.25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</row>
    <row r="287" spans="1:14" x14ac:dyDescent="0.25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</row>
    <row r="288" spans="1:14" x14ac:dyDescent="0.25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</row>
    <row r="289" spans="1:14" x14ac:dyDescent="0.25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</row>
    <row r="290" spans="1:14" x14ac:dyDescent="0.25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</row>
    <row r="291" spans="1:14" x14ac:dyDescent="0.25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</row>
    <row r="292" spans="1:14" x14ac:dyDescent="0.25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</row>
    <row r="293" spans="1:14" x14ac:dyDescent="0.25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</row>
    <row r="294" spans="1:14" x14ac:dyDescent="0.25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</row>
    <row r="295" spans="1:14" x14ac:dyDescent="0.2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</row>
    <row r="296" spans="1:14" x14ac:dyDescent="0.25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</row>
    <row r="297" spans="1:14" x14ac:dyDescent="0.25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</row>
    <row r="298" spans="1:14" x14ac:dyDescent="0.25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</row>
    <row r="299" spans="1:14" x14ac:dyDescent="0.25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</row>
    <row r="300" spans="1:14" x14ac:dyDescent="0.25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</row>
    <row r="301" spans="1:14" x14ac:dyDescent="0.25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</row>
    <row r="302" spans="1:14" x14ac:dyDescent="0.25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</row>
    <row r="303" spans="1:14" x14ac:dyDescent="0.25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</row>
    <row r="304" spans="1:14" x14ac:dyDescent="0.25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</row>
    <row r="305" spans="1:14" x14ac:dyDescent="0.2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</row>
    <row r="306" spans="1:14" x14ac:dyDescent="0.25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</row>
    <row r="307" spans="1:14" x14ac:dyDescent="0.25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</row>
    <row r="308" spans="1:14" x14ac:dyDescent="0.25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</row>
    <row r="309" spans="1:14" x14ac:dyDescent="0.25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</row>
    <row r="310" spans="1:14" x14ac:dyDescent="0.25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</row>
    <row r="311" spans="1:14" x14ac:dyDescent="0.25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</row>
    <row r="312" spans="1:14" x14ac:dyDescent="0.25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</row>
    <row r="313" spans="1:14" x14ac:dyDescent="0.25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</row>
    <row r="314" spans="1:14" x14ac:dyDescent="0.25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</row>
    <row r="65523" spans="3:3" x14ac:dyDescent="0.25">
      <c r="C65523" s="2" t="e">
        <f>((C65519/C65506)-1)*100</f>
        <v>#DIV/0!</v>
      </c>
    </row>
  </sheetData>
  <mergeCells count="12">
    <mergeCell ref="A11:A22"/>
    <mergeCell ref="A9:B9"/>
    <mergeCell ref="F9:H9"/>
    <mergeCell ref="C9:C10"/>
    <mergeCell ref="D9:D10"/>
    <mergeCell ref="N1:O1"/>
    <mergeCell ref="C7:E7"/>
    <mergeCell ref="O7:O10"/>
    <mergeCell ref="E9:E10"/>
    <mergeCell ref="A4:O5"/>
    <mergeCell ref="F7:N8"/>
    <mergeCell ref="I9:K9"/>
  </mergeCells>
  <conditionalFormatting sqref="A37:B37 P37:IV37 A40:B40 P40:IV40">
    <cfRule type="cellIs" dxfId="68" priority="1" stopIfTrue="1" operator="lessThan">
      <formula>0</formula>
    </cfRule>
  </conditionalFormatting>
  <conditionalFormatting sqref="C36:O40">
    <cfRule type="cellIs" dxfId="67" priority="2" stopIfTrue="1" operator="lessThan">
      <formula>0</formula>
    </cfRule>
    <cfRule type="cellIs" dxfId="66" priority="3" stopIfTrue="1" operator="greaterThanOrEqual">
      <formula>0</formula>
    </cfRule>
  </conditionalFormatting>
  <hyperlinks>
    <hyperlink ref="N1" location="INDICE!A1" display="Volver al Indice"/>
  </hyperlinks>
  <pageMargins left="0.19685039370078741" right="3.937007874015748E-2" top="0.27559055118110237" bottom="0.11811023622047245" header="7.874015748031496E-2" footer="7.874015748031496E-2"/>
  <pageSetup scale="75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>
    <pageSetUpPr autoPageBreaks="0"/>
  </sheetPr>
  <dimension ref="A1:R65523"/>
  <sheetViews>
    <sheetView showGridLines="0" zoomScale="88" workbookViewId="0">
      <selection activeCell="D43" sqref="D43"/>
    </sheetView>
  </sheetViews>
  <sheetFormatPr defaultColWidth="11" defaultRowHeight="13.5" x14ac:dyDescent="0.25"/>
  <cols>
    <col min="1" max="1" width="9.85546875" style="1" customWidth="1"/>
    <col min="2" max="2" width="22" style="1" customWidth="1"/>
    <col min="3" max="3" width="10.42578125" style="1" customWidth="1"/>
    <col min="4" max="4" width="9.140625" style="1" customWidth="1"/>
    <col min="5" max="5" width="9.28515625" style="1" customWidth="1"/>
    <col min="6" max="6" width="10.85546875" style="1" customWidth="1"/>
    <col min="7" max="7" width="10" style="1" customWidth="1"/>
    <col min="8" max="8" width="10.5703125" style="1" customWidth="1"/>
    <col min="9" max="9" width="9.5703125" style="1" customWidth="1"/>
    <col min="10" max="10" width="10.42578125" style="1" customWidth="1"/>
    <col min="11" max="11" width="8" style="1" customWidth="1"/>
    <col min="12" max="12" width="9.42578125" style="1" customWidth="1"/>
    <col min="13" max="13" width="10.85546875" style="1" customWidth="1"/>
    <col min="14" max="14" width="9.5703125" style="1" customWidth="1"/>
    <col min="15" max="15" width="12.28515625" style="1" customWidth="1"/>
    <col min="16" max="16384" width="11" style="1"/>
  </cols>
  <sheetData>
    <row r="1" spans="1:15" ht="22.7" customHeight="1" x14ac:dyDescent="0.3">
      <c r="N1" s="587" t="s">
        <v>28</v>
      </c>
      <c r="O1" s="587"/>
    </row>
    <row r="2" spans="1:15" ht="5.25" customHeight="1" x14ac:dyDescent="0.25"/>
    <row r="3" spans="1:15" ht="4.5" customHeight="1" thickBot="1" x14ac:dyDescent="0.3"/>
    <row r="4" spans="1:15" ht="13.9" customHeight="1" thickTop="1" x14ac:dyDescent="0.25">
      <c r="A4" s="567" t="s">
        <v>33</v>
      </c>
      <c r="B4" s="568"/>
      <c r="C4" s="568"/>
      <c r="D4" s="568"/>
      <c r="E4" s="568"/>
      <c r="F4" s="568"/>
      <c r="G4" s="568"/>
      <c r="H4" s="568"/>
      <c r="I4" s="568"/>
      <c r="J4" s="568"/>
      <c r="K4" s="568"/>
      <c r="L4" s="568"/>
      <c r="M4" s="568"/>
      <c r="N4" s="568"/>
      <c r="O4" s="569"/>
    </row>
    <row r="5" spans="1:15" ht="12.75" customHeight="1" x14ac:dyDescent="0.25">
      <c r="A5" s="570"/>
      <c r="B5" s="571"/>
      <c r="C5" s="571"/>
      <c r="D5" s="571"/>
      <c r="E5" s="571"/>
      <c r="F5" s="571"/>
      <c r="G5" s="571"/>
      <c r="H5" s="571"/>
      <c r="I5" s="571"/>
      <c r="J5" s="571"/>
      <c r="K5" s="571"/>
      <c r="L5" s="571"/>
      <c r="M5" s="571"/>
      <c r="N5" s="571"/>
      <c r="O5" s="572"/>
    </row>
    <row r="6" spans="1:15" ht="5.25" customHeight="1" thickBot="1" x14ac:dyDescent="0.3">
      <c r="A6" s="107"/>
      <c r="B6" s="106"/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5"/>
    </row>
    <row r="7" spans="1:15" ht="16.899999999999999" customHeight="1" thickTop="1" x14ac:dyDescent="0.25">
      <c r="A7" s="104"/>
      <c r="B7" s="103"/>
      <c r="C7" s="559" t="s">
        <v>26</v>
      </c>
      <c r="D7" s="560"/>
      <c r="E7" s="561"/>
      <c r="F7" s="583" t="s">
        <v>25</v>
      </c>
      <c r="G7" s="584"/>
      <c r="H7" s="584"/>
      <c r="I7" s="584"/>
      <c r="J7" s="584"/>
      <c r="K7" s="584"/>
      <c r="L7" s="584"/>
      <c r="M7" s="584"/>
      <c r="N7" s="590"/>
      <c r="O7" s="562" t="s">
        <v>24</v>
      </c>
    </row>
    <row r="8" spans="1:15" ht="3.95" customHeight="1" thickBot="1" x14ac:dyDescent="0.3">
      <c r="A8" s="102"/>
      <c r="B8" s="101"/>
      <c r="C8" s="100"/>
      <c r="D8" s="99"/>
      <c r="E8" s="98"/>
      <c r="F8" s="585"/>
      <c r="G8" s="586"/>
      <c r="H8" s="586"/>
      <c r="I8" s="586"/>
      <c r="J8" s="586"/>
      <c r="K8" s="586"/>
      <c r="L8" s="586"/>
      <c r="M8" s="586"/>
      <c r="N8" s="591"/>
      <c r="O8" s="563"/>
    </row>
    <row r="9" spans="1:15" ht="21.75" customHeight="1" thickTop="1" thickBot="1" x14ac:dyDescent="0.3">
      <c r="A9" s="577" t="s">
        <v>23</v>
      </c>
      <c r="B9" s="578"/>
      <c r="C9" s="579" t="s">
        <v>22</v>
      </c>
      <c r="D9" s="588" t="s">
        <v>21</v>
      </c>
      <c r="E9" s="565" t="s">
        <v>17</v>
      </c>
      <c r="F9" s="559" t="s">
        <v>22</v>
      </c>
      <c r="G9" s="560"/>
      <c r="H9" s="560"/>
      <c r="I9" s="559" t="s">
        <v>21</v>
      </c>
      <c r="J9" s="560"/>
      <c r="K9" s="561"/>
      <c r="L9" s="145" t="s">
        <v>20</v>
      </c>
      <c r="M9" s="97"/>
      <c r="N9" s="144"/>
      <c r="O9" s="563"/>
    </row>
    <row r="10" spans="1:15" s="90" customFormat="1" ht="19.149999999999999" customHeight="1" thickBot="1" x14ac:dyDescent="0.35">
      <c r="A10" s="96"/>
      <c r="B10" s="95"/>
      <c r="C10" s="580"/>
      <c r="D10" s="589"/>
      <c r="E10" s="566"/>
      <c r="F10" s="93" t="s">
        <v>32</v>
      </c>
      <c r="G10" s="92" t="s">
        <v>31</v>
      </c>
      <c r="H10" s="91" t="s">
        <v>17</v>
      </c>
      <c r="I10" s="93" t="s">
        <v>32</v>
      </c>
      <c r="J10" s="92" t="s">
        <v>31</v>
      </c>
      <c r="K10" s="94" t="s">
        <v>17</v>
      </c>
      <c r="L10" s="93" t="s">
        <v>32</v>
      </c>
      <c r="M10" s="92" t="s">
        <v>31</v>
      </c>
      <c r="N10" s="94" t="s">
        <v>17</v>
      </c>
      <c r="O10" s="564"/>
    </row>
    <row r="11" spans="1:15" ht="18" customHeight="1" thickTop="1" x14ac:dyDescent="0.3">
      <c r="A11" s="573">
        <v>2010</v>
      </c>
      <c r="B11" s="72" t="s">
        <v>7</v>
      </c>
      <c r="C11" s="142">
        <v>8090.2380000000057</v>
      </c>
      <c r="D11" s="143">
        <v>584.65900000000011</v>
      </c>
      <c r="E11" s="502">
        <f t="shared" ref="E11:E32" si="0">D11+C11</f>
        <v>8674.8970000000063</v>
      </c>
      <c r="F11" s="142">
        <v>27202.812999999998</v>
      </c>
      <c r="G11" s="141">
        <v>14730.411000000002</v>
      </c>
      <c r="H11" s="136">
        <f t="shared" ref="H11:H22" si="1">G11+F11</f>
        <v>41933.224000000002</v>
      </c>
      <c r="I11" s="140">
        <v>1365.797</v>
      </c>
      <c r="J11" s="139">
        <v>764.29500000000019</v>
      </c>
      <c r="K11" s="136">
        <f t="shared" ref="K11:K22" si="2">J11+I11</f>
        <v>2130.0920000000001</v>
      </c>
      <c r="L11" s="138">
        <f t="shared" ref="L11:L26" si="3">I11+F11</f>
        <v>28568.609999999997</v>
      </c>
      <c r="M11" s="137">
        <f t="shared" ref="M11:M26" si="4">J11+G11</f>
        <v>15494.706000000002</v>
      </c>
      <c r="N11" s="491">
        <f t="shared" ref="N11:N26" si="5">K11+H11</f>
        <v>44063.315999999999</v>
      </c>
      <c r="O11" s="81">
        <f t="shared" ref="O11:O26" si="6">N11+E11</f>
        <v>52738.213000000003</v>
      </c>
    </row>
    <row r="12" spans="1:15" s="80" customFormat="1" ht="18" customHeight="1" x14ac:dyDescent="0.3">
      <c r="A12" s="574"/>
      <c r="B12" s="72" t="s">
        <v>6</v>
      </c>
      <c r="C12" s="134">
        <v>9067.1039999999939</v>
      </c>
      <c r="D12" s="135">
        <v>1075.9270000000006</v>
      </c>
      <c r="E12" s="503">
        <f t="shared" si="0"/>
        <v>10143.030999999995</v>
      </c>
      <c r="F12" s="134">
        <v>23610.193999999992</v>
      </c>
      <c r="G12" s="133">
        <v>14199.844999999999</v>
      </c>
      <c r="H12" s="128">
        <f t="shared" si="1"/>
        <v>37810.03899999999</v>
      </c>
      <c r="I12" s="132">
        <v>1695.424</v>
      </c>
      <c r="J12" s="131">
        <v>828.6</v>
      </c>
      <c r="K12" s="128">
        <f t="shared" si="2"/>
        <v>2524.0239999999999</v>
      </c>
      <c r="L12" s="130">
        <f t="shared" si="3"/>
        <v>25305.617999999991</v>
      </c>
      <c r="M12" s="129">
        <f t="shared" si="4"/>
        <v>15028.445</v>
      </c>
      <c r="N12" s="492">
        <f t="shared" si="5"/>
        <v>40334.062999999987</v>
      </c>
      <c r="O12" s="64">
        <f t="shared" si="6"/>
        <v>50477.093999999983</v>
      </c>
    </row>
    <row r="13" spans="1:15" s="443" customFormat="1" ht="18" customHeight="1" x14ac:dyDescent="0.3">
      <c r="A13" s="574"/>
      <c r="B13" s="72" t="s">
        <v>5</v>
      </c>
      <c r="C13" s="134">
        <v>10275.501000000002</v>
      </c>
      <c r="D13" s="135">
        <v>1345.5129999999988</v>
      </c>
      <c r="E13" s="503">
        <f t="shared" si="0"/>
        <v>11621.014000000001</v>
      </c>
      <c r="F13" s="134">
        <v>25469.948000000011</v>
      </c>
      <c r="G13" s="133">
        <v>17712.388999999992</v>
      </c>
      <c r="H13" s="128">
        <f t="shared" si="1"/>
        <v>43182.337</v>
      </c>
      <c r="I13" s="130">
        <v>3033.3159999999998</v>
      </c>
      <c r="J13" s="131">
        <v>1441.577</v>
      </c>
      <c r="K13" s="128">
        <f t="shared" si="2"/>
        <v>4474.893</v>
      </c>
      <c r="L13" s="130">
        <f t="shared" si="3"/>
        <v>28503.26400000001</v>
      </c>
      <c r="M13" s="129">
        <f t="shared" si="4"/>
        <v>19153.965999999993</v>
      </c>
      <c r="N13" s="492">
        <f t="shared" si="5"/>
        <v>47657.229999999996</v>
      </c>
      <c r="O13" s="64">
        <f t="shared" si="6"/>
        <v>59278.243999999999</v>
      </c>
    </row>
    <row r="14" spans="1:15" ht="18" customHeight="1" x14ac:dyDescent="0.3">
      <c r="A14" s="574"/>
      <c r="B14" s="72" t="s">
        <v>16</v>
      </c>
      <c r="C14" s="134">
        <v>8755.3429999999953</v>
      </c>
      <c r="D14" s="135">
        <v>1199.9029999999991</v>
      </c>
      <c r="E14" s="503">
        <f t="shared" si="0"/>
        <v>9955.2459999999937</v>
      </c>
      <c r="F14" s="134">
        <v>28187.765999999985</v>
      </c>
      <c r="G14" s="133">
        <v>16365.850000000002</v>
      </c>
      <c r="H14" s="128">
        <f t="shared" si="1"/>
        <v>44553.615999999987</v>
      </c>
      <c r="I14" s="132">
        <v>5513.4690000000001</v>
      </c>
      <c r="J14" s="131">
        <v>1443.675</v>
      </c>
      <c r="K14" s="128">
        <f t="shared" si="2"/>
        <v>6957.1440000000002</v>
      </c>
      <c r="L14" s="130">
        <f t="shared" si="3"/>
        <v>33701.234999999986</v>
      </c>
      <c r="M14" s="129">
        <f t="shared" si="4"/>
        <v>17809.525000000001</v>
      </c>
      <c r="N14" s="492">
        <f t="shared" si="5"/>
        <v>51510.759999999987</v>
      </c>
      <c r="O14" s="64">
        <f t="shared" si="6"/>
        <v>61466.005999999979</v>
      </c>
    </row>
    <row r="15" spans="1:15" s="80" customFormat="1" ht="18" customHeight="1" x14ac:dyDescent="0.3">
      <c r="A15" s="574"/>
      <c r="B15" s="72" t="s">
        <v>15</v>
      </c>
      <c r="C15" s="134">
        <v>9765.3900000000031</v>
      </c>
      <c r="D15" s="135">
        <v>1200.7679999999993</v>
      </c>
      <c r="E15" s="503">
        <f t="shared" si="0"/>
        <v>10966.158000000003</v>
      </c>
      <c r="F15" s="134">
        <v>25428.21999999999</v>
      </c>
      <c r="G15" s="133">
        <v>17002.244999999995</v>
      </c>
      <c r="H15" s="128">
        <f t="shared" si="1"/>
        <v>42430.464999999982</v>
      </c>
      <c r="I15" s="132">
        <v>2686.6369999999997</v>
      </c>
      <c r="J15" s="131">
        <v>1174.2270000000001</v>
      </c>
      <c r="K15" s="128">
        <f t="shared" si="2"/>
        <v>3860.8639999999996</v>
      </c>
      <c r="L15" s="130">
        <f t="shared" si="3"/>
        <v>28114.856999999989</v>
      </c>
      <c r="M15" s="129">
        <f t="shared" si="4"/>
        <v>18176.471999999994</v>
      </c>
      <c r="N15" s="492">
        <f t="shared" si="5"/>
        <v>46291.328999999983</v>
      </c>
      <c r="O15" s="64">
        <f t="shared" si="6"/>
        <v>57257.486999999986</v>
      </c>
    </row>
    <row r="16" spans="1:15" s="476" customFormat="1" ht="18" customHeight="1" x14ac:dyDescent="0.3">
      <c r="A16" s="574"/>
      <c r="B16" s="72" t="s">
        <v>14</v>
      </c>
      <c r="C16" s="134">
        <v>9629.1629999999968</v>
      </c>
      <c r="D16" s="135">
        <v>1220.2739999999999</v>
      </c>
      <c r="E16" s="503">
        <f t="shared" si="0"/>
        <v>10849.436999999996</v>
      </c>
      <c r="F16" s="134">
        <v>21901.624</v>
      </c>
      <c r="G16" s="133">
        <v>16193.873999999996</v>
      </c>
      <c r="H16" s="128">
        <f t="shared" si="1"/>
        <v>38095.497999999992</v>
      </c>
      <c r="I16" s="132">
        <v>2284.7660000000005</v>
      </c>
      <c r="J16" s="131">
        <v>1272.1080000000002</v>
      </c>
      <c r="K16" s="128">
        <f t="shared" si="2"/>
        <v>3556.8740000000007</v>
      </c>
      <c r="L16" s="130">
        <f t="shared" si="3"/>
        <v>24186.39</v>
      </c>
      <c r="M16" s="129">
        <f t="shared" si="4"/>
        <v>17465.981999999996</v>
      </c>
      <c r="N16" s="492">
        <f t="shared" si="5"/>
        <v>41652.371999999996</v>
      </c>
      <c r="O16" s="64">
        <f t="shared" si="6"/>
        <v>52501.808999999994</v>
      </c>
    </row>
    <row r="17" spans="1:15" s="536" customFormat="1" ht="18" customHeight="1" x14ac:dyDescent="0.3">
      <c r="A17" s="574"/>
      <c r="B17" s="72" t="s">
        <v>13</v>
      </c>
      <c r="C17" s="134">
        <v>9592.19</v>
      </c>
      <c r="D17" s="135">
        <v>1360.6109999999981</v>
      </c>
      <c r="E17" s="503">
        <f t="shared" si="0"/>
        <v>10952.800999999999</v>
      </c>
      <c r="F17" s="134">
        <v>21781.942000000003</v>
      </c>
      <c r="G17" s="133">
        <v>16861.661</v>
      </c>
      <c r="H17" s="128">
        <f t="shared" si="1"/>
        <v>38643.603000000003</v>
      </c>
      <c r="I17" s="132">
        <v>2577.5349999999994</v>
      </c>
      <c r="J17" s="131">
        <v>993.32600000000002</v>
      </c>
      <c r="K17" s="128">
        <f t="shared" si="2"/>
        <v>3570.8609999999994</v>
      </c>
      <c r="L17" s="130">
        <f t="shared" si="3"/>
        <v>24359.477000000003</v>
      </c>
      <c r="M17" s="129">
        <f t="shared" si="4"/>
        <v>17854.987000000001</v>
      </c>
      <c r="N17" s="492">
        <f t="shared" si="5"/>
        <v>42214.464</v>
      </c>
      <c r="O17" s="64">
        <f t="shared" si="6"/>
        <v>53167.264999999999</v>
      </c>
    </row>
    <row r="18" spans="1:15" s="548" customFormat="1" ht="18" customHeight="1" x14ac:dyDescent="0.3">
      <c r="A18" s="574"/>
      <c r="B18" s="72" t="s">
        <v>12</v>
      </c>
      <c r="C18" s="134">
        <v>9344.3980000000083</v>
      </c>
      <c r="D18" s="135">
        <v>1492.4769999999978</v>
      </c>
      <c r="E18" s="503">
        <f t="shared" si="0"/>
        <v>10836.875000000005</v>
      </c>
      <c r="F18" s="134">
        <v>21496.586999999996</v>
      </c>
      <c r="G18" s="133">
        <v>15852.139000000003</v>
      </c>
      <c r="H18" s="128">
        <f t="shared" si="1"/>
        <v>37348.725999999995</v>
      </c>
      <c r="I18" s="132">
        <v>3884.0330000000004</v>
      </c>
      <c r="J18" s="131">
        <v>1788.2940000000001</v>
      </c>
      <c r="K18" s="128">
        <f t="shared" si="2"/>
        <v>5672.3270000000002</v>
      </c>
      <c r="L18" s="130">
        <f t="shared" si="3"/>
        <v>25380.619999999995</v>
      </c>
      <c r="M18" s="129">
        <f t="shared" si="4"/>
        <v>17640.433000000005</v>
      </c>
      <c r="N18" s="492">
        <f t="shared" si="5"/>
        <v>43021.052999999993</v>
      </c>
      <c r="O18" s="64">
        <f t="shared" si="6"/>
        <v>53857.928</v>
      </c>
    </row>
    <row r="19" spans="1:15" ht="18" customHeight="1" x14ac:dyDescent="0.3">
      <c r="A19" s="574"/>
      <c r="B19" s="72" t="s">
        <v>11</v>
      </c>
      <c r="C19" s="134">
        <v>10433.909</v>
      </c>
      <c r="D19" s="135">
        <v>1487.0809999999979</v>
      </c>
      <c r="E19" s="503">
        <f t="shared" si="0"/>
        <v>11920.989999999998</v>
      </c>
      <c r="F19" s="134">
        <v>22948.590000000011</v>
      </c>
      <c r="G19" s="133">
        <v>16271.062000000005</v>
      </c>
      <c r="H19" s="128">
        <f t="shared" si="1"/>
        <v>39219.652000000016</v>
      </c>
      <c r="I19" s="132">
        <v>4125.6630000000005</v>
      </c>
      <c r="J19" s="131">
        <v>2530.17</v>
      </c>
      <c r="K19" s="128">
        <f t="shared" si="2"/>
        <v>6655.8330000000005</v>
      </c>
      <c r="L19" s="130">
        <f t="shared" si="3"/>
        <v>27074.253000000012</v>
      </c>
      <c r="M19" s="129">
        <f t="shared" si="4"/>
        <v>18801.232000000004</v>
      </c>
      <c r="N19" s="492">
        <f t="shared" si="5"/>
        <v>45875.485000000015</v>
      </c>
      <c r="O19" s="64">
        <f t="shared" si="6"/>
        <v>57796.475000000013</v>
      </c>
    </row>
    <row r="20" spans="1:15" s="79" customFormat="1" ht="18" customHeight="1" x14ac:dyDescent="0.3">
      <c r="A20" s="575"/>
      <c r="B20" s="72" t="s">
        <v>10</v>
      </c>
      <c r="C20" s="134">
        <v>10947.224999999988</v>
      </c>
      <c r="D20" s="135">
        <v>1142.2809999999984</v>
      </c>
      <c r="E20" s="503">
        <f t="shared" si="0"/>
        <v>12089.505999999987</v>
      </c>
      <c r="F20" s="134">
        <v>24257.599000000009</v>
      </c>
      <c r="G20" s="133">
        <v>18091.513000000006</v>
      </c>
      <c r="H20" s="128">
        <f t="shared" si="1"/>
        <v>42349.112000000016</v>
      </c>
      <c r="I20" s="132">
        <v>928.05799999999988</v>
      </c>
      <c r="J20" s="131">
        <v>1347.9649999999999</v>
      </c>
      <c r="K20" s="128">
        <f t="shared" si="2"/>
        <v>2276.0229999999997</v>
      </c>
      <c r="L20" s="130">
        <f t="shared" si="3"/>
        <v>25185.65700000001</v>
      </c>
      <c r="M20" s="129">
        <f t="shared" si="4"/>
        <v>19439.478000000006</v>
      </c>
      <c r="N20" s="492">
        <f t="shared" si="5"/>
        <v>44625.135000000017</v>
      </c>
      <c r="O20" s="64">
        <f t="shared" si="6"/>
        <v>56714.641000000003</v>
      </c>
    </row>
    <row r="21" spans="1:15" ht="18" customHeight="1" x14ac:dyDescent="0.3">
      <c r="A21" s="574"/>
      <c r="B21" s="72" t="s">
        <v>9</v>
      </c>
      <c r="C21" s="134">
        <v>11087.11899999999</v>
      </c>
      <c r="D21" s="135">
        <v>1260.4139999999977</v>
      </c>
      <c r="E21" s="503">
        <f t="shared" si="0"/>
        <v>12347.532999999987</v>
      </c>
      <c r="F21" s="134">
        <v>22785.883000000005</v>
      </c>
      <c r="G21" s="133">
        <v>18470.317999999996</v>
      </c>
      <c r="H21" s="128">
        <f t="shared" si="1"/>
        <v>41256.201000000001</v>
      </c>
      <c r="I21" s="132">
        <v>2968.0860000000002</v>
      </c>
      <c r="J21" s="131">
        <v>1252.6790000000001</v>
      </c>
      <c r="K21" s="128">
        <f t="shared" si="2"/>
        <v>4220.7650000000003</v>
      </c>
      <c r="L21" s="130">
        <f t="shared" si="3"/>
        <v>25753.969000000005</v>
      </c>
      <c r="M21" s="129">
        <f t="shared" si="4"/>
        <v>19722.996999999996</v>
      </c>
      <c r="N21" s="492">
        <f t="shared" si="5"/>
        <v>45476.966</v>
      </c>
      <c r="O21" s="64">
        <f t="shared" si="6"/>
        <v>57824.498999999989</v>
      </c>
    </row>
    <row r="22" spans="1:15" ht="18" customHeight="1" thickBot="1" x14ac:dyDescent="0.35">
      <c r="A22" s="576"/>
      <c r="B22" s="72" t="s">
        <v>8</v>
      </c>
      <c r="C22" s="134">
        <v>12287.607000000009</v>
      </c>
      <c r="D22" s="135">
        <v>1228.9329999999989</v>
      </c>
      <c r="E22" s="503">
        <f t="shared" si="0"/>
        <v>13516.540000000008</v>
      </c>
      <c r="F22" s="134">
        <v>21029.968999999994</v>
      </c>
      <c r="G22" s="133">
        <v>18061.469000000005</v>
      </c>
      <c r="H22" s="128">
        <f t="shared" si="1"/>
        <v>39091.437999999995</v>
      </c>
      <c r="I22" s="132">
        <v>4624.3230000000003</v>
      </c>
      <c r="J22" s="131">
        <v>3373.7119999999995</v>
      </c>
      <c r="K22" s="128">
        <f t="shared" si="2"/>
        <v>7998.0349999999999</v>
      </c>
      <c r="L22" s="130">
        <f t="shared" si="3"/>
        <v>25654.291999999994</v>
      </c>
      <c r="M22" s="129">
        <f t="shared" si="4"/>
        <v>21435.181000000004</v>
      </c>
      <c r="N22" s="492">
        <f t="shared" si="5"/>
        <v>47089.472999999998</v>
      </c>
      <c r="O22" s="64">
        <f t="shared" si="6"/>
        <v>60606.013000000006</v>
      </c>
    </row>
    <row r="23" spans="1:15" ht="3.75" customHeight="1" x14ac:dyDescent="0.3">
      <c r="A23" s="77"/>
      <c r="B23" s="76"/>
      <c r="C23" s="75"/>
      <c r="D23" s="74"/>
      <c r="E23" s="504">
        <f t="shared" si="0"/>
        <v>0</v>
      </c>
      <c r="F23" s="48"/>
      <c r="G23" s="47"/>
      <c r="H23" s="46"/>
      <c r="I23" s="48"/>
      <c r="J23" s="47"/>
      <c r="K23" s="46"/>
      <c r="L23" s="111">
        <f t="shared" si="3"/>
        <v>0</v>
      </c>
      <c r="M23" s="45">
        <f t="shared" si="4"/>
        <v>0</v>
      </c>
      <c r="N23" s="497">
        <f t="shared" si="5"/>
        <v>0</v>
      </c>
      <c r="O23" s="127">
        <f t="shared" si="6"/>
        <v>0</v>
      </c>
    </row>
    <row r="24" spans="1:15" s="115" customFormat="1" ht="19.149999999999999" customHeight="1" x14ac:dyDescent="0.25">
      <c r="A24" s="73">
        <v>2011</v>
      </c>
      <c r="B24" s="126" t="s">
        <v>7</v>
      </c>
      <c r="C24" s="125">
        <v>8243.4539999999979</v>
      </c>
      <c r="D24" s="124">
        <v>771.6600000000002</v>
      </c>
      <c r="E24" s="505">
        <f t="shared" si="0"/>
        <v>9015.1139999999978</v>
      </c>
      <c r="F24" s="123">
        <v>22922.207999999995</v>
      </c>
      <c r="G24" s="122">
        <v>14700.827000000001</v>
      </c>
      <c r="H24" s="117">
        <f t="shared" ref="H24:H32" si="7">G24+F24</f>
        <v>37623.034999999996</v>
      </c>
      <c r="I24" s="121">
        <v>4532.6980000000003</v>
      </c>
      <c r="J24" s="120">
        <v>2438.0599999999995</v>
      </c>
      <c r="K24" s="117">
        <f t="shared" ref="K24:K29" si="8">J24+I24</f>
        <v>6970.7579999999998</v>
      </c>
      <c r="L24" s="119">
        <f t="shared" si="3"/>
        <v>27454.905999999995</v>
      </c>
      <c r="M24" s="118">
        <f t="shared" si="4"/>
        <v>17138.887000000002</v>
      </c>
      <c r="N24" s="494">
        <f t="shared" si="5"/>
        <v>44593.792999999998</v>
      </c>
      <c r="O24" s="116">
        <f t="shared" si="6"/>
        <v>53608.906999999992</v>
      </c>
    </row>
    <row r="25" spans="1:15" s="115" customFormat="1" ht="19.149999999999999" customHeight="1" x14ac:dyDescent="0.25">
      <c r="A25" s="73"/>
      <c r="B25" s="126" t="s">
        <v>6</v>
      </c>
      <c r="C25" s="125">
        <v>9170.3150000000023</v>
      </c>
      <c r="D25" s="124">
        <v>892.07399999999882</v>
      </c>
      <c r="E25" s="505">
        <f t="shared" si="0"/>
        <v>10062.389000000001</v>
      </c>
      <c r="F25" s="123">
        <v>24136.257999999994</v>
      </c>
      <c r="G25" s="122">
        <v>14693.406999999999</v>
      </c>
      <c r="H25" s="117">
        <f t="shared" si="7"/>
        <v>38829.664999999994</v>
      </c>
      <c r="I25" s="121">
        <v>4203.9789999999994</v>
      </c>
      <c r="J25" s="120">
        <v>2060.7849999999999</v>
      </c>
      <c r="K25" s="117">
        <f t="shared" si="8"/>
        <v>6264.7639999999992</v>
      </c>
      <c r="L25" s="119">
        <f t="shared" si="3"/>
        <v>28340.236999999994</v>
      </c>
      <c r="M25" s="118">
        <f t="shared" si="4"/>
        <v>16754.191999999999</v>
      </c>
      <c r="N25" s="494">
        <f t="shared" si="5"/>
        <v>45094.428999999989</v>
      </c>
      <c r="O25" s="116">
        <f t="shared" si="6"/>
        <v>55156.817999999992</v>
      </c>
    </row>
    <row r="26" spans="1:15" s="113" customFormat="1" ht="19.149999999999999" customHeight="1" x14ac:dyDescent="0.25">
      <c r="A26" s="114"/>
      <c r="B26" s="126" t="s">
        <v>5</v>
      </c>
      <c r="C26" s="125">
        <v>10194.743000000006</v>
      </c>
      <c r="D26" s="124">
        <v>850.27299999999764</v>
      </c>
      <c r="E26" s="505">
        <f t="shared" si="0"/>
        <v>11045.016000000003</v>
      </c>
      <c r="F26" s="123">
        <v>23566.403000000002</v>
      </c>
      <c r="G26" s="122">
        <v>16399.866000000005</v>
      </c>
      <c r="H26" s="117">
        <f t="shared" si="7"/>
        <v>39966.269000000008</v>
      </c>
      <c r="I26" s="121">
        <v>3112.645</v>
      </c>
      <c r="J26" s="120">
        <v>1787.944</v>
      </c>
      <c r="K26" s="117">
        <f t="shared" si="8"/>
        <v>4900.5889999999999</v>
      </c>
      <c r="L26" s="119">
        <f t="shared" si="3"/>
        <v>26679.048000000003</v>
      </c>
      <c r="M26" s="118">
        <f t="shared" si="4"/>
        <v>18187.810000000005</v>
      </c>
      <c r="N26" s="494">
        <f t="shared" si="5"/>
        <v>44866.858000000007</v>
      </c>
      <c r="O26" s="116">
        <f t="shared" si="6"/>
        <v>55911.874000000011</v>
      </c>
    </row>
    <row r="27" spans="1:15" s="113" customFormat="1" ht="19.149999999999999" customHeight="1" x14ac:dyDescent="0.25">
      <c r="A27" s="114"/>
      <c r="B27" s="126" t="s">
        <v>16</v>
      </c>
      <c r="C27" s="125">
        <v>10061.122999999998</v>
      </c>
      <c r="D27" s="124">
        <v>820.67899999999929</v>
      </c>
      <c r="E27" s="505">
        <f t="shared" si="0"/>
        <v>10881.801999999998</v>
      </c>
      <c r="F27" s="123">
        <v>29928.906000000006</v>
      </c>
      <c r="G27" s="122">
        <v>16783.528000000002</v>
      </c>
      <c r="H27" s="117">
        <f t="shared" si="7"/>
        <v>46712.434000000008</v>
      </c>
      <c r="I27" s="121">
        <v>6563.128999999999</v>
      </c>
      <c r="J27" s="120">
        <v>2675.1370000000006</v>
      </c>
      <c r="K27" s="117">
        <f t="shared" si="8"/>
        <v>9238.2659999999996</v>
      </c>
      <c r="L27" s="119">
        <f t="shared" ref="L27:N28" si="9">I27+F27</f>
        <v>36492.035000000003</v>
      </c>
      <c r="M27" s="118">
        <f t="shared" si="9"/>
        <v>19458.665000000001</v>
      </c>
      <c r="N27" s="494">
        <f t="shared" si="9"/>
        <v>55950.700000000012</v>
      </c>
      <c r="O27" s="116">
        <f t="shared" ref="O27:O32" si="10">N27+E27</f>
        <v>66832.502000000008</v>
      </c>
    </row>
    <row r="28" spans="1:15" s="470" customFormat="1" ht="19.149999999999999" customHeight="1" x14ac:dyDescent="0.25">
      <c r="A28" s="469"/>
      <c r="B28" s="126" t="s">
        <v>149</v>
      </c>
      <c r="C28" s="125">
        <v>10551.246000000006</v>
      </c>
      <c r="D28" s="124">
        <v>1413.9349999999997</v>
      </c>
      <c r="E28" s="505">
        <f t="shared" si="0"/>
        <v>11965.181000000006</v>
      </c>
      <c r="F28" s="123">
        <v>27322.521000000004</v>
      </c>
      <c r="G28" s="122">
        <v>16748.224999999999</v>
      </c>
      <c r="H28" s="117">
        <f t="shared" si="7"/>
        <v>44070.745999999999</v>
      </c>
      <c r="I28" s="121">
        <v>2335.556</v>
      </c>
      <c r="J28" s="120">
        <v>1760.7460000000003</v>
      </c>
      <c r="K28" s="117">
        <f t="shared" si="8"/>
        <v>4096.3020000000006</v>
      </c>
      <c r="L28" s="119">
        <f t="shared" si="9"/>
        <v>29658.077000000005</v>
      </c>
      <c r="M28" s="118">
        <f t="shared" si="9"/>
        <v>18508.970999999998</v>
      </c>
      <c r="N28" s="494">
        <f t="shared" si="9"/>
        <v>48167.048000000003</v>
      </c>
      <c r="O28" s="116">
        <f t="shared" si="10"/>
        <v>60132.229000000007</v>
      </c>
    </row>
    <row r="29" spans="1:15" s="470" customFormat="1" ht="19.149999999999999" customHeight="1" x14ac:dyDescent="0.25">
      <c r="A29" s="469"/>
      <c r="B29" s="126" t="s">
        <v>14</v>
      </c>
      <c r="C29" s="125">
        <v>9446.4829999999838</v>
      </c>
      <c r="D29" s="124">
        <v>1253.3300000000002</v>
      </c>
      <c r="E29" s="505">
        <f t="shared" si="0"/>
        <v>10699.812999999984</v>
      </c>
      <c r="F29" s="123">
        <v>22097.48</v>
      </c>
      <c r="G29" s="122">
        <v>15023.589000000002</v>
      </c>
      <c r="H29" s="117">
        <f t="shared" si="7"/>
        <v>37121.069000000003</v>
      </c>
      <c r="I29" s="121">
        <v>2440.5230000000001</v>
      </c>
      <c r="J29" s="120">
        <v>2538.7869999999998</v>
      </c>
      <c r="K29" s="117">
        <f t="shared" si="8"/>
        <v>4979.3099999999995</v>
      </c>
      <c r="L29" s="119">
        <f t="shared" ref="L29:N30" si="11">I29+F29</f>
        <v>24538.003000000001</v>
      </c>
      <c r="M29" s="118">
        <f t="shared" si="11"/>
        <v>17562.376</v>
      </c>
      <c r="N29" s="494">
        <f t="shared" si="11"/>
        <v>42100.379000000001</v>
      </c>
      <c r="O29" s="116">
        <f t="shared" si="10"/>
        <v>52800.191999999981</v>
      </c>
    </row>
    <row r="30" spans="1:15" s="470" customFormat="1" ht="19.149999999999999" customHeight="1" x14ac:dyDescent="0.25">
      <c r="A30" s="469"/>
      <c r="B30" s="126" t="s">
        <v>13</v>
      </c>
      <c r="C30" s="125">
        <v>9971.373999999998</v>
      </c>
      <c r="D30" s="124">
        <v>1380.5239999999981</v>
      </c>
      <c r="E30" s="505">
        <f t="shared" si="0"/>
        <v>11351.897999999996</v>
      </c>
      <c r="F30" s="123">
        <v>22063.293000000012</v>
      </c>
      <c r="G30" s="122">
        <v>13950.788999999999</v>
      </c>
      <c r="H30" s="117">
        <f t="shared" si="7"/>
        <v>36014.082000000009</v>
      </c>
      <c r="I30" s="121">
        <v>1666.3919999999998</v>
      </c>
      <c r="J30" s="120">
        <v>1984.2959999999998</v>
      </c>
      <c r="K30" s="117">
        <f>J30+I30</f>
        <v>3650.6879999999996</v>
      </c>
      <c r="L30" s="119">
        <f t="shared" si="11"/>
        <v>23729.685000000012</v>
      </c>
      <c r="M30" s="118">
        <f t="shared" si="11"/>
        <v>15935.084999999999</v>
      </c>
      <c r="N30" s="494">
        <f t="shared" si="11"/>
        <v>39664.770000000011</v>
      </c>
      <c r="O30" s="116">
        <f t="shared" si="10"/>
        <v>51016.668000000005</v>
      </c>
    </row>
    <row r="31" spans="1:15" s="470" customFormat="1" ht="19.149999999999999" customHeight="1" x14ac:dyDescent="0.25">
      <c r="A31" s="469"/>
      <c r="B31" s="126" t="s">
        <v>12</v>
      </c>
      <c r="C31" s="125">
        <v>9641.6839999999938</v>
      </c>
      <c r="D31" s="124">
        <v>1206.2630000000001</v>
      </c>
      <c r="E31" s="505">
        <f t="shared" si="0"/>
        <v>10847.946999999995</v>
      </c>
      <c r="F31" s="123">
        <v>21903.647000000004</v>
      </c>
      <c r="G31" s="122">
        <v>15068.443000000003</v>
      </c>
      <c r="H31" s="117">
        <f t="shared" si="7"/>
        <v>36972.090000000011</v>
      </c>
      <c r="I31" s="121">
        <v>3649.3820000000001</v>
      </c>
      <c r="J31" s="120">
        <v>3141.3179999999993</v>
      </c>
      <c r="K31" s="117">
        <f>J31+I31</f>
        <v>6790.6999999999989</v>
      </c>
      <c r="L31" s="119">
        <f t="shared" ref="L31:N32" si="12">I31+F31</f>
        <v>25553.029000000006</v>
      </c>
      <c r="M31" s="118">
        <f t="shared" si="12"/>
        <v>18209.761000000002</v>
      </c>
      <c r="N31" s="494">
        <f t="shared" si="12"/>
        <v>43762.790000000008</v>
      </c>
      <c r="O31" s="116">
        <f t="shared" si="10"/>
        <v>54610.737000000001</v>
      </c>
    </row>
    <row r="32" spans="1:15" s="470" customFormat="1" ht="19.149999999999999" customHeight="1" thickBot="1" x14ac:dyDescent="0.3">
      <c r="A32" s="469"/>
      <c r="B32" s="126" t="s">
        <v>11</v>
      </c>
      <c r="C32" s="125">
        <v>10803.517999999995</v>
      </c>
      <c r="D32" s="124">
        <v>1398.145999999999</v>
      </c>
      <c r="E32" s="505">
        <f t="shared" si="0"/>
        <v>12201.663999999993</v>
      </c>
      <c r="F32" s="123">
        <v>21503.690999999988</v>
      </c>
      <c r="G32" s="122">
        <v>16217.218000000003</v>
      </c>
      <c r="H32" s="117">
        <f t="shared" si="7"/>
        <v>37720.908999999992</v>
      </c>
      <c r="I32" s="121">
        <v>4808.9890000000005</v>
      </c>
      <c r="J32" s="120">
        <v>2591.3119999999999</v>
      </c>
      <c r="K32" s="117">
        <f>J32+I32</f>
        <v>7400.3010000000004</v>
      </c>
      <c r="L32" s="119">
        <f t="shared" si="12"/>
        <v>26312.679999999989</v>
      </c>
      <c r="M32" s="118">
        <f t="shared" si="12"/>
        <v>18808.530000000002</v>
      </c>
      <c r="N32" s="494">
        <f t="shared" si="12"/>
        <v>45121.209999999992</v>
      </c>
      <c r="O32" s="116">
        <f t="shared" si="10"/>
        <v>57322.873999999982</v>
      </c>
    </row>
    <row r="33" spans="1:18" ht="18" customHeight="1" x14ac:dyDescent="0.3">
      <c r="A33" s="61" t="s">
        <v>4</v>
      </c>
      <c r="B33" s="49"/>
      <c r="C33" s="48"/>
      <c r="D33" s="47"/>
      <c r="E33" s="506"/>
      <c r="F33" s="48"/>
      <c r="G33" s="47"/>
      <c r="H33" s="46"/>
      <c r="I33" s="48"/>
      <c r="J33" s="47"/>
      <c r="K33" s="46"/>
      <c r="L33" s="111"/>
      <c r="M33" s="45"/>
      <c r="N33" s="497"/>
      <c r="O33" s="43"/>
      <c r="Q33" s="112"/>
    </row>
    <row r="34" spans="1:18" ht="18" customHeight="1" x14ac:dyDescent="0.3">
      <c r="A34" s="468" t="s">
        <v>448</v>
      </c>
      <c r="B34" s="72"/>
      <c r="C34" s="134">
        <f>SUM(C11:C19)</f>
        <v>84953.236000000019</v>
      </c>
      <c r="D34" s="133">
        <f t="shared" ref="D34:O34" si="13">SUM(D11:D19)</f>
        <v>10967.212999999992</v>
      </c>
      <c r="E34" s="507">
        <f t="shared" si="13"/>
        <v>95920.448999999993</v>
      </c>
      <c r="F34" s="134">
        <f t="shared" si="13"/>
        <v>218027.68400000001</v>
      </c>
      <c r="G34" s="133">
        <f t="shared" si="13"/>
        <v>145189.476</v>
      </c>
      <c r="H34" s="471">
        <f t="shared" si="13"/>
        <v>363217.16000000003</v>
      </c>
      <c r="I34" s="134">
        <f t="shared" si="13"/>
        <v>27166.639999999999</v>
      </c>
      <c r="J34" s="133">
        <f t="shared" si="13"/>
        <v>12236.272000000001</v>
      </c>
      <c r="K34" s="471">
        <f t="shared" si="13"/>
        <v>39402.912000000004</v>
      </c>
      <c r="L34" s="134">
        <f t="shared" si="13"/>
        <v>245194.32400000002</v>
      </c>
      <c r="M34" s="133">
        <f t="shared" si="13"/>
        <v>157425.74800000002</v>
      </c>
      <c r="N34" s="495">
        <f t="shared" si="13"/>
        <v>402620.07199999993</v>
      </c>
      <c r="O34" s="57">
        <f t="shared" si="13"/>
        <v>498540.52100000001</v>
      </c>
    </row>
    <row r="35" spans="1:18" ht="18" customHeight="1" thickBot="1" x14ac:dyDescent="0.35">
      <c r="A35" s="468" t="s">
        <v>449</v>
      </c>
      <c r="B35" s="72"/>
      <c r="C35" s="472">
        <f>SUM(C24:C32)</f>
        <v>88083.939999999988</v>
      </c>
      <c r="D35" s="473">
        <f t="shared" ref="D35:O35" si="14">SUM(D24:D32)</f>
        <v>9986.8839999999927</v>
      </c>
      <c r="E35" s="508">
        <f t="shared" si="14"/>
        <v>98070.823999999979</v>
      </c>
      <c r="F35" s="475">
        <f t="shared" si="14"/>
        <v>215444.40700000001</v>
      </c>
      <c r="G35" s="473">
        <f t="shared" si="14"/>
        <v>139585.89200000002</v>
      </c>
      <c r="H35" s="474">
        <f t="shared" si="14"/>
        <v>355030.299</v>
      </c>
      <c r="I35" s="475">
        <f t="shared" si="14"/>
        <v>33313.293000000005</v>
      </c>
      <c r="J35" s="473">
        <f t="shared" si="14"/>
        <v>20978.385000000002</v>
      </c>
      <c r="K35" s="474">
        <f t="shared" si="14"/>
        <v>54291.677999999993</v>
      </c>
      <c r="L35" s="475">
        <f t="shared" si="14"/>
        <v>248757.70000000004</v>
      </c>
      <c r="M35" s="473">
        <f t="shared" si="14"/>
        <v>160564.277</v>
      </c>
      <c r="N35" s="496">
        <f t="shared" si="14"/>
        <v>409321.97699999996</v>
      </c>
      <c r="O35" s="51">
        <f t="shared" si="14"/>
        <v>507392.80099999998</v>
      </c>
      <c r="R35" s="530"/>
    </row>
    <row r="36" spans="1:18" ht="17.100000000000001" customHeight="1" x14ac:dyDescent="0.3">
      <c r="A36" s="50" t="s">
        <v>3</v>
      </c>
      <c r="B36" s="49"/>
      <c r="C36" s="48"/>
      <c r="D36" s="47"/>
      <c r="E36" s="506"/>
      <c r="F36" s="48"/>
      <c r="G36" s="47"/>
      <c r="H36" s="46"/>
      <c r="I36" s="48"/>
      <c r="J36" s="47"/>
      <c r="K36" s="46"/>
      <c r="L36" s="111"/>
      <c r="M36" s="45"/>
      <c r="N36" s="497"/>
      <c r="O36" s="43"/>
    </row>
    <row r="37" spans="1:18" ht="17.100000000000001" customHeight="1" x14ac:dyDescent="0.3">
      <c r="A37" s="468" t="s">
        <v>446</v>
      </c>
      <c r="B37" s="72"/>
      <c r="C37" s="22">
        <f>(C32/C19-1)*100</f>
        <v>3.5423828212417297</v>
      </c>
      <c r="D37" s="38">
        <f t="shared" ref="D37:O37" si="15">(D32/D19-1)*100</f>
        <v>-5.9805081229602823</v>
      </c>
      <c r="E37" s="509">
        <f t="shared" si="15"/>
        <v>2.3544521050684164</v>
      </c>
      <c r="F37" s="22">
        <f t="shared" si="15"/>
        <v>-6.2962430371540146</v>
      </c>
      <c r="G37" s="20">
        <f t="shared" si="15"/>
        <v>-0.33091878083927329</v>
      </c>
      <c r="H37" s="39">
        <f t="shared" si="15"/>
        <v>-3.8214082062737909</v>
      </c>
      <c r="I37" s="40">
        <f t="shared" si="15"/>
        <v>16.562816691523285</v>
      </c>
      <c r="J37" s="38">
        <f t="shared" si="15"/>
        <v>2.4165174672057477</v>
      </c>
      <c r="K37" s="39">
        <f t="shared" si="15"/>
        <v>11.185196503578144</v>
      </c>
      <c r="L37" s="40">
        <f t="shared" si="15"/>
        <v>-2.8129049396118933</v>
      </c>
      <c r="M37" s="38">
        <f t="shared" si="15"/>
        <v>3.8816605209701649E-2</v>
      </c>
      <c r="N37" s="498">
        <f t="shared" si="15"/>
        <v>-1.6441788026873683</v>
      </c>
      <c r="O37" s="36">
        <f t="shared" si="15"/>
        <v>-0.81942886655290703</v>
      </c>
    </row>
    <row r="38" spans="1:18" ht="7.5" customHeight="1" thickBot="1" x14ac:dyDescent="0.35">
      <c r="A38" s="35"/>
      <c r="B38" s="34"/>
      <c r="C38" s="33"/>
      <c r="D38" s="32"/>
      <c r="E38" s="510"/>
      <c r="F38" s="31"/>
      <c r="G38" s="29"/>
      <c r="H38" s="30"/>
      <c r="I38" s="31"/>
      <c r="J38" s="29"/>
      <c r="K38" s="30"/>
      <c r="L38" s="31"/>
      <c r="M38" s="29"/>
      <c r="N38" s="499"/>
      <c r="O38" s="27"/>
    </row>
    <row r="39" spans="1:18" ht="17.100000000000001" customHeight="1" x14ac:dyDescent="0.3">
      <c r="A39" s="26" t="s">
        <v>2</v>
      </c>
      <c r="B39" s="25"/>
      <c r="C39" s="24"/>
      <c r="D39" s="23"/>
      <c r="E39" s="511"/>
      <c r="F39" s="22"/>
      <c r="G39" s="20"/>
      <c r="H39" s="21"/>
      <c r="I39" s="22"/>
      <c r="J39" s="20"/>
      <c r="K39" s="21"/>
      <c r="L39" s="22"/>
      <c r="M39" s="20"/>
      <c r="N39" s="500"/>
      <c r="O39" s="18"/>
    </row>
    <row r="40" spans="1:18" ht="17.100000000000001" customHeight="1" thickBot="1" x14ac:dyDescent="0.35">
      <c r="A40" s="110" t="s">
        <v>447</v>
      </c>
      <c r="B40" s="16"/>
      <c r="C40" s="15">
        <f t="shared" ref="C40:O40" si="16">(C35/C34-1)*100</f>
        <v>3.6852086482026092</v>
      </c>
      <c r="D40" s="11">
        <f t="shared" si="16"/>
        <v>-8.9387249066832268</v>
      </c>
      <c r="E40" s="512">
        <f t="shared" si="16"/>
        <v>2.2418316661549254</v>
      </c>
      <c r="F40" s="15">
        <f t="shared" si="16"/>
        <v>-1.1848389858601593</v>
      </c>
      <c r="G40" s="14">
        <f t="shared" si="16"/>
        <v>-3.8594973646712383</v>
      </c>
      <c r="H40" s="12">
        <f t="shared" si="16"/>
        <v>-2.2539851916688169</v>
      </c>
      <c r="I40" s="13">
        <f t="shared" si="16"/>
        <v>22.625738773731328</v>
      </c>
      <c r="J40" s="11">
        <f t="shared" si="16"/>
        <v>71.444251974784478</v>
      </c>
      <c r="K40" s="12">
        <f t="shared" si="16"/>
        <v>37.785953484859157</v>
      </c>
      <c r="L40" s="13">
        <f t="shared" si="16"/>
        <v>1.4532864961425584</v>
      </c>
      <c r="M40" s="11">
        <f t="shared" si="16"/>
        <v>1.9936567174513087</v>
      </c>
      <c r="N40" s="501">
        <f t="shared" si="16"/>
        <v>1.6645729972449175</v>
      </c>
      <c r="O40" s="9">
        <f t="shared" si="16"/>
        <v>1.7756390157100066</v>
      </c>
    </row>
    <row r="41" spans="1:18" ht="17.25" customHeight="1" thickTop="1" x14ac:dyDescent="0.25">
      <c r="A41" s="108" t="s">
        <v>1</v>
      </c>
      <c r="B41" s="8"/>
      <c r="C41" s="7"/>
      <c r="D41" s="7"/>
      <c r="E41" s="7"/>
      <c r="F41" s="109"/>
      <c r="G41" s="109"/>
      <c r="H41" s="109"/>
      <c r="I41" s="109"/>
      <c r="J41" s="109"/>
      <c r="K41" s="109"/>
      <c r="L41" s="109"/>
      <c r="M41" s="109"/>
      <c r="N41" s="109"/>
    </row>
    <row r="42" spans="1:18" ht="13.7" customHeight="1" x14ac:dyDescent="0.25">
      <c r="A42" s="108" t="s">
        <v>30</v>
      </c>
      <c r="B42" s="5"/>
      <c r="C42" s="5"/>
      <c r="D42" s="5"/>
      <c r="E42" s="5"/>
      <c r="F42" s="3"/>
      <c r="G42" s="3"/>
      <c r="H42" s="3"/>
      <c r="I42" s="3"/>
      <c r="J42" s="3"/>
      <c r="K42" s="3"/>
      <c r="L42" s="3"/>
      <c r="M42" s="3"/>
      <c r="N42" s="3"/>
    </row>
    <row r="43" spans="1:18" x14ac:dyDescent="0.25">
      <c r="A43" s="3" t="s">
        <v>29</v>
      </c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</row>
    <row r="44" spans="1:18" x14ac:dyDescent="0.25">
      <c r="A44" s="3"/>
      <c r="B44" s="3"/>
      <c r="C44" s="4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</row>
    <row r="45" spans="1:18" x14ac:dyDescent="0.2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</row>
    <row r="46" spans="1:18" x14ac:dyDescent="0.2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</row>
    <row r="47" spans="1:18" x14ac:dyDescent="0.2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</row>
    <row r="48" spans="1:18" x14ac:dyDescent="0.2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</row>
    <row r="49" spans="1:14" x14ac:dyDescent="0.2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</row>
    <row r="50" spans="1:14" x14ac:dyDescent="0.2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</row>
    <row r="51" spans="1:14" x14ac:dyDescent="0.2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</row>
    <row r="52" spans="1:14" x14ac:dyDescent="0.2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</row>
    <row r="53" spans="1:14" x14ac:dyDescent="0.2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</row>
    <row r="54" spans="1:14" x14ac:dyDescent="0.2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</row>
    <row r="55" spans="1:14" x14ac:dyDescent="0.2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</row>
    <row r="56" spans="1:14" x14ac:dyDescent="0.2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</row>
    <row r="57" spans="1:14" x14ac:dyDescent="0.2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</row>
    <row r="58" spans="1:14" x14ac:dyDescent="0.2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</row>
    <row r="59" spans="1:14" x14ac:dyDescent="0.2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</row>
    <row r="60" spans="1:14" x14ac:dyDescent="0.2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</row>
    <row r="61" spans="1:14" x14ac:dyDescent="0.2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</row>
    <row r="62" spans="1:14" x14ac:dyDescent="0.2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</row>
    <row r="63" spans="1:14" x14ac:dyDescent="0.2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</row>
    <row r="64" spans="1:14" x14ac:dyDescent="0.2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</row>
    <row r="65" spans="1:14" x14ac:dyDescent="0.2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</row>
    <row r="66" spans="1:14" x14ac:dyDescent="0.2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</row>
    <row r="67" spans="1:14" x14ac:dyDescent="0.2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</row>
    <row r="68" spans="1:14" x14ac:dyDescent="0.2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</row>
    <row r="69" spans="1:14" x14ac:dyDescent="0.2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</row>
    <row r="70" spans="1:14" x14ac:dyDescent="0.2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</row>
    <row r="71" spans="1:14" x14ac:dyDescent="0.2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</row>
    <row r="72" spans="1:14" x14ac:dyDescent="0.2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</row>
    <row r="73" spans="1:14" x14ac:dyDescent="0.2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</row>
    <row r="74" spans="1:14" x14ac:dyDescent="0.2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</row>
    <row r="75" spans="1:14" x14ac:dyDescent="0.2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</row>
    <row r="76" spans="1:14" x14ac:dyDescent="0.2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</row>
    <row r="77" spans="1:14" x14ac:dyDescent="0.2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</row>
    <row r="78" spans="1:14" x14ac:dyDescent="0.2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</row>
    <row r="79" spans="1:14" x14ac:dyDescent="0.2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</row>
    <row r="80" spans="1:14" x14ac:dyDescent="0.2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</row>
    <row r="81" spans="1:14" x14ac:dyDescent="0.2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</row>
    <row r="82" spans="1:14" x14ac:dyDescent="0.2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</row>
    <row r="83" spans="1:14" x14ac:dyDescent="0.2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</row>
    <row r="84" spans="1:14" x14ac:dyDescent="0.2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</row>
    <row r="85" spans="1:14" x14ac:dyDescent="0.2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</row>
    <row r="86" spans="1:14" x14ac:dyDescent="0.2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</row>
    <row r="87" spans="1:14" x14ac:dyDescent="0.2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</row>
    <row r="88" spans="1:14" x14ac:dyDescent="0.2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</row>
    <row r="89" spans="1:14" x14ac:dyDescent="0.2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</row>
    <row r="90" spans="1:14" x14ac:dyDescent="0.2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</row>
    <row r="91" spans="1:14" x14ac:dyDescent="0.2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</row>
    <row r="92" spans="1:14" x14ac:dyDescent="0.2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</row>
    <row r="93" spans="1:14" x14ac:dyDescent="0.2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</row>
    <row r="94" spans="1:14" x14ac:dyDescent="0.2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</row>
    <row r="95" spans="1:14" x14ac:dyDescent="0.2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</row>
    <row r="96" spans="1:14" x14ac:dyDescent="0.2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</row>
    <row r="97" spans="1:14" x14ac:dyDescent="0.2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</row>
    <row r="98" spans="1:14" x14ac:dyDescent="0.2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</row>
    <row r="99" spans="1:14" x14ac:dyDescent="0.2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</row>
    <row r="100" spans="1:14" x14ac:dyDescent="0.2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</row>
    <row r="101" spans="1:14" x14ac:dyDescent="0.2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</row>
    <row r="102" spans="1:14" x14ac:dyDescent="0.2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</row>
    <row r="103" spans="1:14" x14ac:dyDescent="0.2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</row>
    <row r="104" spans="1:14" x14ac:dyDescent="0.2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</row>
    <row r="105" spans="1:14" x14ac:dyDescent="0.2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</row>
    <row r="106" spans="1:14" x14ac:dyDescent="0.2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</row>
    <row r="107" spans="1:14" x14ac:dyDescent="0.2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</row>
    <row r="108" spans="1:14" x14ac:dyDescent="0.2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</row>
    <row r="109" spans="1:14" x14ac:dyDescent="0.2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</row>
    <row r="110" spans="1:14" x14ac:dyDescent="0.2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</row>
    <row r="111" spans="1:14" x14ac:dyDescent="0.2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</row>
    <row r="112" spans="1:14" x14ac:dyDescent="0.2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</row>
    <row r="113" spans="1:14" x14ac:dyDescent="0.2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</row>
    <row r="114" spans="1:14" x14ac:dyDescent="0.2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</row>
    <row r="115" spans="1:14" x14ac:dyDescent="0.2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</row>
    <row r="116" spans="1:14" x14ac:dyDescent="0.2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</row>
    <row r="117" spans="1:14" x14ac:dyDescent="0.2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</row>
    <row r="118" spans="1:14" x14ac:dyDescent="0.2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</row>
    <row r="119" spans="1:14" x14ac:dyDescent="0.2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</row>
    <row r="120" spans="1:14" x14ac:dyDescent="0.2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</row>
    <row r="121" spans="1:14" x14ac:dyDescent="0.2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</row>
    <row r="122" spans="1:14" x14ac:dyDescent="0.2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</row>
    <row r="123" spans="1:14" x14ac:dyDescent="0.2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</row>
    <row r="124" spans="1:14" x14ac:dyDescent="0.2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</row>
    <row r="125" spans="1:14" x14ac:dyDescent="0.2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</row>
    <row r="126" spans="1:14" x14ac:dyDescent="0.2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</row>
    <row r="127" spans="1:14" x14ac:dyDescent="0.2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</row>
    <row r="128" spans="1:14" x14ac:dyDescent="0.2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</row>
    <row r="129" spans="1:14" x14ac:dyDescent="0.2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</row>
    <row r="130" spans="1:14" x14ac:dyDescent="0.2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</row>
    <row r="131" spans="1:14" x14ac:dyDescent="0.2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</row>
    <row r="132" spans="1:14" x14ac:dyDescent="0.2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</row>
    <row r="133" spans="1:14" x14ac:dyDescent="0.2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</row>
    <row r="134" spans="1:14" x14ac:dyDescent="0.2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</row>
    <row r="135" spans="1:14" x14ac:dyDescent="0.2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</row>
    <row r="136" spans="1:14" x14ac:dyDescent="0.2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</row>
    <row r="137" spans="1:14" x14ac:dyDescent="0.2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</row>
    <row r="138" spans="1:14" x14ac:dyDescent="0.2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</row>
    <row r="139" spans="1:14" x14ac:dyDescent="0.2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</row>
    <row r="140" spans="1:14" x14ac:dyDescent="0.2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</row>
    <row r="141" spans="1:14" x14ac:dyDescent="0.2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</row>
    <row r="142" spans="1:14" x14ac:dyDescent="0.2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</row>
    <row r="143" spans="1:14" x14ac:dyDescent="0.2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</row>
    <row r="144" spans="1:14" x14ac:dyDescent="0.2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</row>
    <row r="145" spans="1:14" x14ac:dyDescent="0.2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</row>
    <row r="146" spans="1:14" x14ac:dyDescent="0.2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</row>
    <row r="147" spans="1:14" x14ac:dyDescent="0.2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</row>
    <row r="148" spans="1:14" x14ac:dyDescent="0.2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</row>
    <row r="149" spans="1:14" x14ac:dyDescent="0.2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</row>
    <row r="150" spans="1:14" x14ac:dyDescent="0.2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</row>
    <row r="151" spans="1:14" x14ac:dyDescent="0.2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</row>
    <row r="152" spans="1:14" x14ac:dyDescent="0.2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</row>
    <row r="153" spans="1:14" x14ac:dyDescent="0.2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</row>
    <row r="154" spans="1:14" x14ac:dyDescent="0.2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</row>
    <row r="155" spans="1:14" x14ac:dyDescent="0.2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</row>
    <row r="156" spans="1:14" x14ac:dyDescent="0.2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</row>
    <row r="157" spans="1:14" x14ac:dyDescent="0.2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</row>
    <row r="158" spans="1:14" x14ac:dyDescent="0.2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</row>
    <row r="159" spans="1:14" x14ac:dyDescent="0.2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</row>
    <row r="160" spans="1:14" x14ac:dyDescent="0.2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</row>
    <row r="161" spans="1:14" x14ac:dyDescent="0.2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</row>
    <row r="162" spans="1:14" x14ac:dyDescent="0.2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</row>
    <row r="163" spans="1:14" x14ac:dyDescent="0.2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</row>
    <row r="164" spans="1:14" x14ac:dyDescent="0.2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</row>
    <row r="165" spans="1:14" x14ac:dyDescent="0.2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</row>
    <row r="166" spans="1:14" x14ac:dyDescent="0.2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</row>
    <row r="167" spans="1:14" x14ac:dyDescent="0.2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</row>
    <row r="168" spans="1:14" x14ac:dyDescent="0.2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</row>
    <row r="169" spans="1:14" x14ac:dyDescent="0.2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</row>
    <row r="170" spans="1:14" x14ac:dyDescent="0.2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</row>
    <row r="171" spans="1:14" x14ac:dyDescent="0.2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</row>
    <row r="172" spans="1:14" x14ac:dyDescent="0.2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</row>
    <row r="173" spans="1:14" x14ac:dyDescent="0.2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</row>
    <row r="174" spans="1:14" x14ac:dyDescent="0.2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</row>
    <row r="175" spans="1:14" x14ac:dyDescent="0.2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</row>
    <row r="176" spans="1:14" x14ac:dyDescent="0.2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</row>
    <row r="177" spans="1:14" x14ac:dyDescent="0.2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</row>
    <row r="178" spans="1:14" x14ac:dyDescent="0.2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</row>
    <row r="179" spans="1:14" x14ac:dyDescent="0.2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</row>
    <row r="180" spans="1:14" x14ac:dyDescent="0.2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</row>
    <row r="181" spans="1:14" x14ac:dyDescent="0.2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</row>
    <row r="182" spans="1:14" x14ac:dyDescent="0.2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</row>
    <row r="183" spans="1:14" x14ac:dyDescent="0.2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</row>
    <row r="184" spans="1:14" x14ac:dyDescent="0.2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</row>
    <row r="185" spans="1:14" x14ac:dyDescent="0.2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</row>
    <row r="186" spans="1:14" x14ac:dyDescent="0.2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</row>
    <row r="187" spans="1:14" x14ac:dyDescent="0.2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</row>
    <row r="188" spans="1:14" x14ac:dyDescent="0.2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</row>
    <row r="189" spans="1:14" x14ac:dyDescent="0.2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</row>
    <row r="190" spans="1:14" x14ac:dyDescent="0.2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</row>
    <row r="191" spans="1:14" x14ac:dyDescent="0.2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</row>
    <row r="192" spans="1:14" x14ac:dyDescent="0.2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</row>
    <row r="193" spans="1:14" x14ac:dyDescent="0.2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</row>
    <row r="194" spans="1:14" x14ac:dyDescent="0.2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</row>
    <row r="195" spans="1:14" x14ac:dyDescent="0.2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</row>
    <row r="196" spans="1:14" x14ac:dyDescent="0.2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</row>
    <row r="197" spans="1:14" x14ac:dyDescent="0.2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</row>
    <row r="198" spans="1:14" x14ac:dyDescent="0.2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</row>
    <row r="199" spans="1:14" x14ac:dyDescent="0.2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</row>
    <row r="200" spans="1:14" x14ac:dyDescent="0.2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</row>
    <row r="201" spans="1:14" x14ac:dyDescent="0.2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</row>
    <row r="202" spans="1:14" x14ac:dyDescent="0.2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</row>
    <row r="203" spans="1:14" x14ac:dyDescent="0.2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</row>
    <row r="204" spans="1:14" x14ac:dyDescent="0.2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</row>
    <row r="205" spans="1:14" x14ac:dyDescent="0.2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</row>
    <row r="206" spans="1:14" x14ac:dyDescent="0.2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</row>
    <row r="207" spans="1:14" x14ac:dyDescent="0.2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</row>
    <row r="208" spans="1:14" x14ac:dyDescent="0.2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</row>
    <row r="209" spans="1:14" x14ac:dyDescent="0.2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</row>
    <row r="210" spans="1:14" x14ac:dyDescent="0.2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</row>
    <row r="211" spans="1:14" x14ac:dyDescent="0.2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</row>
    <row r="212" spans="1:14" x14ac:dyDescent="0.2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</row>
    <row r="213" spans="1:14" x14ac:dyDescent="0.2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</row>
    <row r="214" spans="1:14" x14ac:dyDescent="0.2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</row>
    <row r="215" spans="1:14" x14ac:dyDescent="0.2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</row>
    <row r="216" spans="1:14" x14ac:dyDescent="0.2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</row>
    <row r="217" spans="1:14" x14ac:dyDescent="0.2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</row>
    <row r="218" spans="1:14" x14ac:dyDescent="0.2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</row>
    <row r="219" spans="1:14" x14ac:dyDescent="0.2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</row>
    <row r="220" spans="1:14" x14ac:dyDescent="0.2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</row>
    <row r="221" spans="1:14" x14ac:dyDescent="0.2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</row>
    <row r="222" spans="1:14" x14ac:dyDescent="0.2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</row>
    <row r="223" spans="1:14" x14ac:dyDescent="0.2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</row>
    <row r="224" spans="1:14" x14ac:dyDescent="0.2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</row>
    <row r="225" spans="1:14" x14ac:dyDescent="0.2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</row>
    <row r="226" spans="1:14" x14ac:dyDescent="0.2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</row>
    <row r="227" spans="1:14" x14ac:dyDescent="0.2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</row>
    <row r="228" spans="1:14" x14ac:dyDescent="0.2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</row>
    <row r="229" spans="1:14" x14ac:dyDescent="0.2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</row>
    <row r="230" spans="1:14" x14ac:dyDescent="0.2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</row>
    <row r="231" spans="1:14" x14ac:dyDescent="0.2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</row>
    <row r="232" spans="1:14" x14ac:dyDescent="0.2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</row>
    <row r="233" spans="1:14" x14ac:dyDescent="0.2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</row>
    <row r="234" spans="1:14" x14ac:dyDescent="0.2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</row>
    <row r="235" spans="1:14" x14ac:dyDescent="0.2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</row>
    <row r="236" spans="1:14" x14ac:dyDescent="0.2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</row>
    <row r="237" spans="1:14" x14ac:dyDescent="0.2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</row>
    <row r="238" spans="1:14" x14ac:dyDescent="0.2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</row>
    <row r="239" spans="1:14" x14ac:dyDescent="0.2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</row>
    <row r="240" spans="1:14" x14ac:dyDescent="0.2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</row>
    <row r="241" spans="1:14" x14ac:dyDescent="0.2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</row>
    <row r="242" spans="1:14" x14ac:dyDescent="0.2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</row>
    <row r="243" spans="1:14" x14ac:dyDescent="0.2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</row>
    <row r="244" spans="1:14" x14ac:dyDescent="0.2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</row>
    <row r="245" spans="1:14" x14ac:dyDescent="0.2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</row>
    <row r="246" spans="1:14" x14ac:dyDescent="0.2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</row>
    <row r="247" spans="1:14" x14ac:dyDescent="0.2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</row>
    <row r="248" spans="1:14" x14ac:dyDescent="0.2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</row>
    <row r="249" spans="1:14" x14ac:dyDescent="0.2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</row>
    <row r="250" spans="1:14" x14ac:dyDescent="0.2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</row>
    <row r="251" spans="1:14" x14ac:dyDescent="0.2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</row>
    <row r="252" spans="1:14" x14ac:dyDescent="0.2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</row>
    <row r="253" spans="1:14" x14ac:dyDescent="0.2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</row>
    <row r="254" spans="1:14" x14ac:dyDescent="0.2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</row>
    <row r="255" spans="1:14" x14ac:dyDescent="0.2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</row>
    <row r="256" spans="1:14" x14ac:dyDescent="0.2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</row>
    <row r="257" spans="1:14" x14ac:dyDescent="0.2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</row>
    <row r="258" spans="1:14" x14ac:dyDescent="0.2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</row>
    <row r="259" spans="1:14" x14ac:dyDescent="0.2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</row>
    <row r="260" spans="1:14" x14ac:dyDescent="0.2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</row>
    <row r="261" spans="1:14" x14ac:dyDescent="0.2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</row>
    <row r="262" spans="1:14" x14ac:dyDescent="0.2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</row>
    <row r="263" spans="1:14" x14ac:dyDescent="0.2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</row>
    <row r="264" spans="1:14" x14ac:dyDescent="0.2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</row>
    <row r="265" spans="1:14" x14ac:dyDescent="0.2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</row>
    <row r="266" spans="1:14" x14ac:dyDescent="0.2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</row>
    <row r="267" spans="1:14" x14ac:dyDescent="0.2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</row>
    <row r="268" spans="1:14" x14ac:dyDescent="0.2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</row>
    <row r="269" spans="1:14" x14ac:dyDescent="0.2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</row>
    <row r="270" spans="1:14" x14ac:dyDescent="0.2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</row>
    <row r="271" spans="1:14" x14ac:dyDescent="0.2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</row>
    <row r="272" spans="1:14" x14ac:dyDescent="0.2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</row>
    <row r="273" spans="1:14" x14ac:dyDescent="0.2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</row>
    <row r="274" spans="1:14" x14ac:dyDescent="0.2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</row>
    <row r="275" spans="1:14" x14ac:dyDescent="0.2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</row>
    <row r="276" spans="1:14" x14ac:dyDescent="0.2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</row>
    <row r="277" spans="1:14" x14ac:dyDescent="0.2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</row>
    <row r="278" spans="1:14" x14ac:dyDescent="0.2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</row>
    <row r="279" spans="1:14" x14ac:dyDescent="0.2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</row>
    <row r="280" spans="1:14" x14ac:dyDescent="0.25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</row>
    <row r="281" spans="1:14" x14ac:dyDescent="0.2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</row>
    <row r="282" spans="1:14" x14ac:dyDescent="0.25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</row>
    <row r="283" spans="1:14" x14ac:dyDescent="0.25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</row>
    <row r="284" spans="1:14" x14ac:dyDescent="0.25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</row>
    <row r="285" spans="1:14" x14ac:dyDescent="0.2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</row>
    <row r="286" spans="1:14" x14ac:dyDescent="0.25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</row>
    <row r="287" spans="1:14" x14ac:dyDescent="0.25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</row>
    <row r="288" spans="1:14" x14ac:dyDescent="0.25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</row>
    <row r="289" spans="1:14" x14ac:dyDescent="0.25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</row>
    <row r="290" spans="1:14" x14ac:dyDescent="0.25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</row>
    <row r="291" spans="1:14" x14ac:dyDescent="0.25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</row>
    <row r="292" spans="1:14" x14ac:dyDescent="0.25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</row>
    <row r="293" spans="1:14" x14ac:dyDescent="0.25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</row>
    <row r="294" spans="1:14" x14ac:dyDescent="0.25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</row>
    <row r="295" spans="1:14" x14ac:dyDescent="0.2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</row>
    <row r="296" spans="1:14" x14ac:dyDescent="0.25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</row>
    <row r="297" spans="1:14" x14ac:dyDescent="0.25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</row>
    <row r="298" spans="1:14" x14ac:dyDescent="0.25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</row>
    <row r="299" spans="1:14" x14ac:dyDescent="0.25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</row>
    <row r="300" spans="1:14" x14ac:dyDescent="0.25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</row>
    <row r="301" spans="1:14" x14ac:dyDescent="0.25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</row>
    <row r="302" spans="1:14" x14ac:dyDescent="0.25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</row>
    <row r="303" spans="1:14" x14ac:dyDescent="0.25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</row>
    <row r="304" spans="1:14" x14ac:dyDescent="0.25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</row>
    <row r="305" spans="1:14" x14ac:dyDescent="0.2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</row>
    <row r="306" spans="1:14" x14ac:dyDescent="0.25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</row>
    <row r="307" spans="1:14" x14ac:dyDescent="0.25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</row>
    <row r="308" spans="1:14" x14ac:dyDescent="0.25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</row>
    <row r="309" spans="1:14" x14ac:dyDescent="0.25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</row>
    <row r="310" spans="1:14" x14ac:dyDescent="0.25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</row>
    <row r="311" spans="1:14" x14ac:dyDescent="0.25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</row>
    <row r="312" spans="1:14" x14ac:dyDescent="0.25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</row>
    <row r="313" spans="1:14" x14ac:dyDescent="0.25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</row>
    <row r="314" spans="1:14" x14ac:dyDescent="0.25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</row>
    <row r="65523" spans="3:3" x14ac:dyDescent="0.25">
      <c r="C65523" s="2" t="e">
        <f>((C65519/C65506)-1)*100</f>
        <v>#DIV/0!</v>
      </c>
    </row>
  </sheetData>
  <mergeCells count="12">
    <mergeCell ref="A11:A22"/>
    <mergeCell ref="A9:B9"/>
    <mergeCell ref="F9:H9"/>
    <mergeCell ref="C9:C10"/>
    <mergeCell ref="D9:D10"/>
    <mergeCell ref="N1:O1"/>
    <mergeCell ref="I9:K9"/>
    <mergeCell ref="C7:E7"/>
    <mergeCell ref="O7:O10"/>
    <mergeCell ref="E9:E10"/>
    <mergeCell ref="A4:O5"/>
    <mergeCell ref="F7:N8"/>
  </mergeCells>
  <conditionalFormatting sqref="P37:IV37 A40:B40 P40:IV40">
    <cfRule type="cellIs" dxfId="65" priority="1" stopIfTrue="1" operator="lessThan">
      <formula>0</formula>
    </cfRule>
  </conditionalFormatting>
  <conditionalFormatting sqref="C36:O40">
    <cfRule type="cellIs" dxfId="64" priority="2" stopIfTrue="1" operator="lessThan">
      <formula>0</formula>
    </cfRule>
    <cfRule type="cellIs" dxfId="63" priority="3" stopIfTrue="1" operator="greaterThanOrEqual">
      <formula>0</formula>
    </cfRule>
  </conditionalFormatting>
  <hyperlinks>
    <hyperlink ref="N1" location="INDICE!A1" display="Volver al Indice"/>
  </hyperlinks>
  <pageMargins left="0.2" right="3.937007874015748E-2" top="0.28999999999999998" bottom="0.11811023622047245" header="7.874015748031496E-2" footer="7.874015748031496E-2"/>
  <pageSetup scale="9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0"/>
  </sheetPr>
  <dimension ref="A1:Q25"/>
  <sheetViews>
    <sheetView showGridLines="0" zoomScale="98" workbookViewId="0">
      <pane xSplit="24225" topLeftCell="P1"/>
      <selection pane="topRight" activeCell="J1" sqref="J1"/>
    </sheetView>
  </sheetViews>
  <sheetFormatPr defaultColWidth="11.42578125" defaultRowHeight="13.5" x14ac:dyDescent="0.25"/>
  <cols>
    <col min="1" max="1" width="23.140625" style="146" customWidth="1"/>
    <col min="2" max="2" width="10.42578125" style="146" customWidth="1"/>
    <col min="3" max="3" width="11.42578125" style="146" customWidth="1"/>
    <col min="4" max="4" width="10" style="146" bestFit="1" customWidth="1"/>
    <col min="5" max="6" width="9" style="146" customWidth="1"/>
    <col min="7" max="7" width="10.42578125" style="146" bestFit="1" customWidth="1"/>
    <col min="8" max="8" width="9" style="146" customWidth="1"/>
    <col min="9" max="9" width="7.7109375" style="146" bestFit="1" customWidth="1"/>
    <col min="10" max="10" width="10" style="146" customWidth="1"/>
    <col min="11" max="11" width="11.28515625" style="146" customWidth="1"/>
    <col min="12" max="12" width="11.140625" style="146" bestFit="1" customWidth="1"/>
    <col min="13" max="13" width="8.85546875" style="146" customWidth="1"/>
    <col min="14" max="15" width="10.28515625" style="146" customWidth="1"/>
    <col min="16" max="16" width="11.140625" style="146" bestFit="1" customWidth="1"/>
    <col min="17" max="17" width="7.7109375" style="146" bestFit="1" customWidth="1"/>
    <col min="18" max="16384" width="11.42578125" style="146"/>
  </cols>
  <sheetData>
    <row r="1" spans="1:17" ht="18.75" thickBot="1" x14ac:dyDescent="0.3">
      <c r="N1" s="592" t="s">
        <v>28</v>
      </c>
      <c r="O1" s="593"/>
      <c r="P1" s="593"/>
      <c r="Q1" s="594"/>
    </row>
    <row r="2" spans="1:17" ht="7.7" customHeight="1" thickBot="1" x14ac:dyDescent="0.3"/>
    <row r="3" spans="1:17" ht="24" customHeight="1" x14ac:dyDescent="0.25">
      <c r="A3" s="600" t="s">
        <v>40</v>
      </c>
      <c r="B3" s="601"/>
      <c r="C3" s="601"/>
      <c r="D3" s="601"/>
      <c r="E3" s="601"/>
      <c r="F3" s="601"/>
      <c r="G3" s="601"/>
      <c r="H3" s="601"/>
      <c r="I3" s="601"/>
      <c r="J3" s="601"/>
      <c r="K3" s="601"/>
      <c r="L3" s="601"/>
      <c r="M3" s="601"/>
      <c r="N3" s="601"/>
      <c r="O3" s="601"/>
      <c r="P3" s="601"/>
      <c r="Q3" s="602"/>
    </row>
    <row r="4" spans="1:17" ht="18.399999999999999" customHeight="1" thickBot="1" x14ac:dyDescent="0.3">
      <c r="A4" s="603" t="s">
        <v>39</v>
      </c>
      <c r="B4" s="604"/>
      <c r="C4" s="604"/>
      <c r="D4" s="604"/>
      <c r="E4" s="604"/>
      <c r="F4" s="604"/>
      <c r="G4" s="604"/>
      <c r="H4" s="604"/>
      <c r="I4" s="604"/>
      <c r="J4" s="604"/>
      <c r="K4" s="604"/>
      <c r="L4" s="604"/>
      <c r="M4" s="604"/>
      <c r="N4" s="604"/>
      <c r="O4" s="604"/>
      <c r="P4" s="604"/>
      <c r="Q4" s="605"/>
    </row>
    <row r="5" spans="1:17" ht="14.25" thickBot="1" x14ac:dyDescent="0.3">
      <c r="A5" s="609" t="s">
        <v>38</v>
      </c>
      <c r="B5" s="595" t="s">
        <v>37</v>
      </c>
      <c r="C5" s="596"/>
      <c r="D5" s="596"/>
      <c r="E5" s="596"/>
      <c r="F5" s="597"/>
      <c r="G5" s="597"/>
      <c r="H5" s="597"/>
      <c r="I5" s="598"/>
      <c r="J5" s="596" t="s">
        <v>36</v>
      </c>
      <c r="K5" s="596"/>
      <c r="L5" s="596"/>
      <c r="M5" s="596"/>
      <c r="N5" s="596"/>
      <c r="O5" s="596"/>
      <c r="P5" s="596"/>
      <c r="Q5" s="599"/>
    </row>
    <row r="6" spans="1:17" s="174" customFormat="1" ht="26.1" customHeight="1" thickBot="1" x14ac:dyDescent="0.3">
      <c r="A6" s="610"/>
      <c r="B6" s="606" t="s">
        <v>450</v>
      </c>
      <c r="C6" s="607"/>
      <c r="D6" s="608"/>
      <c r="E6" s="612" t="s">
        <v>35</v>
      </c>
      <c r="F6" s="606" t="s">
        <v>451</v>
      </c>
      <c r="G6" s="607"/>
      <c r="H6" s="608"/>
      <c r="I6" s="614" t="s">
        <v>34</v>
      </c>
      <c r="J6" s="606" t="s">
        <v>449</v>
      </c>
      <c r="K6" s="607"/>
      <c r="L6" s="608"/>
      <c r="M6" s="612" t="s">
        <v>35</v>
      </c>
      <c r="N6" s="606" t="s">
        <v>448</v>
      </c>
      <c r="O6" s="607"/>
      <c r="P6" s="608"/>
      <c r="Q6" s="612" t="s">
        <v>34</v>
      </c>
    </row>
    <row r="7" spans="1:17" s="169" customFormat="1" ht="26.25" thickBot="1" x14ac:dyDescent="0.3">
      <c r="A7" s="611"/>
      <c r="B7" s="173" t="s">
        <v>22</v>
      </c>
      <c r="C7" s="170" t="s">
        <v>21</v>
      </c>
      <c r="D7" s="170" t="s">
        <v>17</v>
      </c>
      <c r="E7" s="613"/>
      <c r="F7" s="173" t="s">
        <v>22</v>
      </c>
      <c r="G7" s="171" t="s">
        <v>21</v>
      </c>
      <c r="H7" s="170" t="s">
        <v>17</v>
      </c>
      <c r="I7" s="615"/>
      <c r="J7" s="173" t="s">
        <v>22</v>
      </c>
      <c r="K7" s="170" t="s">
        <v>21</v>
      </c>
      <c r="L7" s="171" t="s">
        <v>17</v>
      </c>
      <c r="M7" s="613"/>
      <c r="N7" s="172" t="s">
        <v>22</v>
      </c>
      <c r="O7" s="171" t="s">
        <v>21</v>
      </c>
      <c r="P7" s="170" t="s">
        <v>17</v>
      </c>
      <c r="Q7" s="613"/>
    </row>
    <row r="8" spans="1:17" s="149" customFormat="1" ht="17.100000000000001" customHeight="1" thickBot="1" x14ac:dyDescent="0.25">
      <c r="A8" s="168" t="s">
        <v>24</v>
      </c>
      <c r="B8" s="164">
        <f>SUM(B9:B23)</f>
        <v>1148927</v>
      </c>
      <c r="C8" s="163">
        <f>SUM(C9:C23)</f>
        <v>61764</v>
      </c>
      <c r="D8" s="163">
        <f t="shared" ref="D8:D23" si="0">C8+B8</f>
        <v>1210691</v>
      </c>
      <c r="E8" s="165">
        <f t="shared" ref="E8:E23" si="1">(D8/$D$8)</f>
        <v>1</v>
      </c>
      <c r="F8" s="164">
        <f>SUM(F9:F23)</f>
        <v>1096850</v>
      </c>
      <c r="G8" s="163">
        <f>SUM(G9:G23)</f>
        <v>48932</v>
      </c>
      <c r="H8" s="163">
        <f t="shared" ref="H8:H23" si="2">G8+F8</f>
        <v>1145782</v>
      </c>
      <c r="I8" s="162">
        <f t="shared" ref="I8:I21" si="3">(D8/H8-1)*100</f>
        <v>5.6650392483037715</v>
      </c>
      <c r="J8" s="167">
        <f>SUM(J9:J23)</f>
        <v>10045850</v>
      </c>
      <c r="K8" s="166">
        <f>SUM(K9:K23)</f>
        <v>611660</v>
      </c>
      <c r="L8" s="163">
        <f t="shared" ref="L8:L23" si="4">K8+J8</f>
        <v>10657510</v>
      </c>
      <c r="M8" s="165">
        <f t="shared" ref="M8:M23" si="5">(L8/$L$8)</f>
        <v>1</v>
      </c>
      <c r="N8" s="164">
        <f>SUM(N9:N23)</f>
        <v>9721271</v>
      </c>
      <c r="O8" s="163">
        <f>SUM(O9:O23)</f>
        <v>483276</v>
      </c>
      <c r="P8" s="163">
        <f t="shared" ref="P8:P23" si="6">O8+N8</f>
        <v>10204547</v>
      </c>
      <c r="Q8" s="162">
        <f t="shared" ref="Q8:Q21" si="7">(L8/P8-1)*100</f>
        <v>4.4388349624927104</v>
      </c>
    </row>
    <row r="9" spans="1:17" s="149" customFormat="1" ht="17.100000000000001" customHeight="1" thickTop="1" x14ac:dyDescent="0.25">
      <c r="A9" s="161" t="s">
        <v>150</v>
      </c>
      <c r="B9" s="158">
        <v>677542</v>
      </c>
      <c r="C9" s="157">
        <v>20865</v>
      </c>
      <c r="D9" s="157">
        <f t="shared" si="0"/>
        <v>698407</v>
      </c>
      <c r="E9" s="159">
        <f t="shared" si="1"/>
        <v>0.57686643412728766</v>
      </c>
      <c r="F9" s="158">
        <v>450872</v>
      </c>
      <c r="G9" s="157">
        <v>9205</v>
      </c>
      <c r="H9" s="157">
        <f t="shared" si="2"/>
        <v>460077</v>
      </c>
      <c r="I9" s="160">
        <f t="shared" si="3"/>
        <v>51.802198327671235</v>
      </c>
      <c r="J9" s="158">
        <v>5641585</v>
      </c>
      <c r="K9" s="157">
        <v>229718</v>
      </c>
      <c r="L9" s="157">
        <f t="shared" si="4"/>
        <v>5871303</v>
      </c>
      <c r="M9" s="159">
        <f t="shared" si="5"/>
        <v>0.55090757597224871</v>
      </c>
      <c r="N9" s="158">
        <v>3615203</v>
      </c>
      <c r="O9" s="157">
        <v>112509</v>
      </c>
      <c r="P9" s="157">
        <f t="shared" si="6"/>
        <v>3727712</v>
      </c>
      <c r="Q9" s="156">
        <f t="shared" si="7"/>
        <v>57.504200968315146</v>
      </c>
    </row>
    <row r="10" spans="1:17" s="149" customFormat="1" ht="17.100000000000001" customHeight="1" x14ac:dyDescent="0.25">
      <c r="A10" s="161" t="s">
        <v>151</v>
      </c>
      <c r="B10" s="158">
        <v>226826</v>
      </c>
      <c r="C10" s="157">
        <v>0</v>
      </c>
      <c r="D10" s="157">
        <f t="shared" si="0"/>
        <v>226826</v>
      </c>
      <c r="E10" s="159">
        <f t="shared" si="1"/>
        <v>0.18735251191261851</v>
      </c>
      <c r="F10" s="158">
        <v>224302</v>
      </c>
      <c r="G10" s="157">
        <v>2474</v>
      </c>
      <c r="H10" s="157">
        <f t="shared" si="2"/>
        <v>226776</v>
      </c>
      <c r="I10" s="160">
        <f t="shared" si="3"/>
        <v>2.2048188520829015E-2</v>
      </c>
      <c r="J10" s="158">
        <v>2014360</v>
      </c>
      <c r="K10" s="157">
        <v>3357</v>
      </c>
      <c r="L10" s="157">
        <f t="shared" si="4"/>
        <v>2017717</v>
      </c>
      <c r="M10" s="159">
        <f t="shared" si="5"/>
        <v>0.18932349113442071</v>
      </c>
      <c r="N10" s="158">
        <v>2082565</v>
      </c>
      <c r="O10" s="157">
        <v>18821</v>
      </c>
      <c r="P10" s="157">
        <f t="shared" si="6"/>
        <v>2101386</v>
      </c>
      <c r="Q10" s="156">
        <f t="shared" si="7"/>
        <v>-3.9816102324846558</v>
      </c>
    </row>
    <row r="11" spans="1:17" s="149" customFormat="1" ht="17.100000000000001" customHeight="1" x14ac:dyDescent="0.25">
      <c r="A11" s="161" t="s">
        <v>152</v>
      </c>
      <c r="B11" s="158">
        <v>105470</v>
      </c>
      <c r="C11" s="157">
        <v>0</v>
      </c>
      <c r="D11" s="157">
        <f t="shared" si="0"/>
        <v>105470</v>
      </c>
      <c r="E11" s="159">
        <f t="shared" si="1"/>
        <v>8.7115539803302416E-2</v>
      </c>
      <c r="F11" s="158">
        <v>157098</v>
      </c>
      <c r="G11" s="157"/>
      <c r="H11" s="157">
        <f t="shared" si="2"/>
        <v>157098</v>
      </c>
      <c r="I11" s="160">
        <f t="shared" si="3"/>
        <v>-32.863562871583341</v>
      </c>
      <c r="J11" s="158">
        <v>1274079</v>
      </c>
      <c r="K11" s="157">
        <v>740</v>
      </c>
      <c r="L11" s="157">
        <f t="shared" si="4"/>
        <v>1274819</v>
      </c>
      <c r="M11" s="159">
        <f t="shared" si="5"/>
        <v>0.11961696493833926</v>
      </c>
      <c r="N11" s="158">
        <v>1484094</v>
      </c>
      <c r="O11" s="157">
        <v>1927</v>
      </c>
      <c r="P11" s="157">
        <f t="shared" si="6"/>
        <v>1486021</v>
      </c>
      <c r="Q11" s="156">
        <f t="shared" si="7"/>
        <v>-14.212585151892199</v>
      </c>
    </row>
    <row r="12" spans="1:17" s="149" customFormat="1" ht="17.100000000000001" customHeight="1" x14ac:dyDescent="0.25">
      <c r="A12" s="161" t="s">
        <v>153</v>
      </c>
      <c r="B12" s="158">
        <v>72259</v>
      </c>
      <c r="C12" s="157">
        <v>1297</v>
      </c>
      <c r="D12" s="157">
        <f t="shared" si="0"/>
        <v>73556</v>
      </c>
      <c r="E12" s="159">
        <f t="shared" si="1"/>
        <v>6.0755386799769717E-2</v>
      </c>
      <c r="F12" s="158">
        <v>69700</v>
      </c>
      <c r="G12" s="157">
        <v>326</v>
      </c>
      <c r="H12" s="157">
        <f t="shared" si="2"/>
        <v>70026</v>
      </c>
      <c r="I12" s="160">
        <f t="shared" si="3"/>
        <v>5.0409847770827909</v>
      </c>
      <c r="J12" s="158">
        <v>573240</v>
      </c>
      <c r="K12" s="157">
        <v>40474</v>
      </c>
      <c r="L12" s="157">
        <f t="shared" si="4"/>
        <v>613714</v>
      </c>
      <c r="M12" s="159">
        <f t="shared" si="5"/>
        <v>5.7585120727074147E-2</v>
      </c>
      <c r="N12" s="158">
        <v>617716</v>
      </c>
      <c r="O12" s="157">
        <v>63852</v>
      </c>
      <c r="P12" s="157">
        <f t="shared" si="6"/>
        <v>681568</v>
      </c>
      <c r="Q12" s="156">
        <f t="shared" si="7"/>
        <v>-9.95557303159773</v>
      </c>
    </row>
    <row r="13" spans="1:17" s="149" customFormat="1" ht="17.100000000000001" customHeight="1" x14ac:dyDescent="0.25">
      <c r="A13" s="161" t="s">
        <v>154</v>
      </c>
      <c r="B13" s="158">
        <v>46361</v>
      </c>
      <c r="C13" s="157">
        <v>0</v>
      </c>
      <c r="D13" s="157">
        <f>C13+B13</f>
        <v>46361</v>
      </c>
      <c r="E13" s="159">
        <f>(D13/$D$8)</f>
        <v>3.8293007877319644E-2</v>
      </c>
      <c r="F13" s="158">
        <v>31260</v>
      </c>
      <c r="G13" s="157">
        <v>1161</v>
      </c>
      <c r="H13" s="157">
        <f>G13+F13</f>
        <v>32421</v>
      </c>
      <c r="I13" s="160">
        <f>(D13/H13-1)*100</f>
        <v>42.996823046790666</v>
      </c>
      <c r="J13" s="158">
        <v>371358</v>
      </c>
      <c r="K13" s="157">
        <v>1422</v>
      </c>
      <c r="L13" s="157">
        <f>K13+J13</f>
        <v>372780</v>
      </c>
      <c r="M13" s="159">
        <f>(L13/$L$8)</f>
        <v>3.4978151556977193E-2</v>
      </c>
      <c r="N13" s="158">
        <v>252271</v>
      </c>
      <c r="O13" s="157">
        <v>1161</v>
      </c>
      <c r="P13" s="157">
        <f>O13+N13</f>
        <v>253432</v>
      </c>
      <c r="Q13" s="156">
        <f>(L13/P13-1)*100</f>
        <v>47.092711259825123</v>
      </c>
    </row>
    <row r="14" spans="1:17" s="149" customFormat="1" ht="17.100000000000001" customHeight="1" x14ac:dyDescent="0.25">
      <c r="A14" s="161" t="s">
        <v>155</v>
      </c>
      <c r="B14" s="158">
        <v>20469</v>
      </c>
      <c r="C14" s="157">
        <v>0</v>
      </c>
      <c r="D14" s="157">
        <f t="shared" si="0"/>
        <v>20469</v>
      </c>
      <c r="E14" s="159">
        <f t="shared" si="1"/>
        <v>1.6906873843119341E-2</v>
      </c>
      <c r="F14" s="158">
        <v>17167</v>
      </c>
      <c r="G14" s="157">
        <v>516</v>
      </c>
      <c r="H14" s="157">
        <f t="shared" si="2"/>
        <v>17683</v>
      </c>
      <c r="I14" s="160">
        <f t="shared" si="3"/>
        <v>15.755245150709719</v>
      </c>
      <c r="J14" s="158">
        <v>171228</v>
      </c>
      <c r="K14" s="157">
        <v>2942</v>
      </c>
      <c r="L14" s="157">
        <f t="shared" si="4"/>
        <v>174170</v>
      </c>
      <c r="M14" s="159">
        <f t="shared" si="5"/>
        <v>1.6342466486074139E-2</v>
      </c>
      <c r="N14" s="158">
        <v>136408</v>
      </c>
      <c r="O14" s="157">
        <v>6393</v>
      </c>
      <c r="P14" s="157">
        <f t="shared" si="6"/>
        <v>142801</v>
      </c>
      <c r="Q14" s="156">
        <f t="shared" si="7"/>
        <v>21.966933004670828</v>
      </c>
    </row>
    <row r="15" spans="1:17" s="149" customFormat="1" ht="17.100000000000001" customHeight="1" x14ac:dyDescent="0.25">
      <c r="A15" s="161" t="s">
        <v>156</v>
      </c>
      <c r="B15" s="158">
        <v>0</v>
      </c>
      <c r="C15" s="157">
        <v>17621</v>
      </c>
      <c r="D15" s="157">
        <f t="shared" si="0"/>
        <v>17621</v>
      </c>
      <c r="E15" s="159">
        <f t="shared" si="1"/>
        <v>1.4554498216307877E-2</v>
      </c>
      <c r="F15" s="158"/>
      <c r="G15" s="157">
        <v>15421</v>
      </c>
      <c r="H15" s="157">
        <f t="shared" si="2"/>
        <v>15421</v>
      </c>
      <c r="I15" s="160">
        <f t="shared" si="3"/>
        <v>14.266260294403743</v>
      </c>
      <c r="J15" s="158"/>
      <c r="K15" s="157">
        <v>153659</v>
      </c>
      <c r="L15" s="157">
        <f t="shared" si="4"/>
        <v>153659</v>
      </c>
      <c r="M15" s="159">
        <f t="shared" si="5"/>
        <v>1.4417908123004341E-2</v>
      </c>
      <c r="N15" s="158"/>
      <c r="O15" s="157">
        <v>124516</v>
      </c>
      <c r="P15" s="157">
        <f t="shared" si="6"/>
        <v>124516</v>
      </c>
      <c r="Q15" s="156">
        <f t="shared" si="7"/>
        <v>23.405024253911133</v>
      </c>
    </row>
    <row r="16" spans="1:17" s="149" customFormat="1" ht="17.100000000000001" customHeight="1" x14ac:dyDescent="0.25">
      <c r="A16" s="161" t="s">
        <v>157</v>
      </c>
      <c r="B16" s="158">
        <v>0</v>
      </c>
      <c r="C16" s="157">
        <v>4346</v>
      </c>
      <c r="D16" s="157">
        <f t="shared" si="0"/>
        <v>4346</v>
      </c>
      <c r="E16" s="159">
        <f t="shared" si="1"/>
        <v>3.5896855597340694E-3</v>
      </c>
      <c r="F16" s="158"/>
      <c r="G16" s="157">
        <v>4315</v>
      </c>
      <c r="H16" s="157">
        <f t="shared" si="2"/>
        <v>4315</v>
      </c>
      <c r="I16" s="160">
        <f t="shared" si="3"/>
        <v>0.71842410196987228</v>
      </c>
      <c r="J16" s="158"/>
      <c r="K16" s="157">
        <v>27847</v>
      </c>
      <c r="L16" s="157">
        <f t="shared" si="4"/>
        <v>27847</v>
      </c>
      <c r="M16" s="159">
        <f t="shared" si="5"/>
        <v>2.612899260709115E-3</v>
      </c>
      <c r="N16" s="158"/>
      <c r="O16" s="157">
        <v>25095</v>
      </c>
      <c r="P16" s="157">
        <f t="shared" si="6"/>
        <v>25095</v>
      </c>
      <c r="Q16" s="156">
        <f t="shared" si="7"/>
        <v>10.966327953775657</v>
      </c>
    </row>
    <row r="17" spans="1:17" s="149" customFormat="1" ht="17.100000000000001" customHeight="1" x14ac:dyDescent="0.25">
      <c r="A17" s="161" t="s">
        <v>158</v>
      </c>
      <c r="B17" s="158">
        <v>0</v>
      </c>
      <c r="C17" s="157">
        <v>2386</v>
      </c>
      <c r="D17" s="157">
        <f t="shared" si="0"/>
        <v>2386</v>
      </c>
      <c r="E17" s="159">
        <f t="shared" si="1"/>
        <v>1.9707753671250549E-3</v>
      </c>
      <c r="F17" s="158"/>
      <c r="G17" s="157">
        <v>1575</v>
      </c>
      <c r="H17" s="157">
        <f t="shared" si="2"/>
        <v>1575</v>
      </c>
      <c r="I17" s="160">
        <f t="shared" si="3"/>
        <v>51.492063492063501</v>
      </c>
      <c r="J17" s="158"/>
      <c r="K17" s="157">
        <v>19786</v>
      </c>
      <c r="L17" s="157">
        <f t="shared" si="4"/>
        <v>19786</v>
      </c>
      <c r="M17" s="159">
        <f t="shared" si="5"/>
        <v>1.8565312160157485E-3</v>
      </c>
      <c r="N17" s="158"/>
      <c r="O17" s="157">
        <v>8687</v>
      </c>
      <c r="P17" s="157">
        <f t="shared" si="6"/>
        <v>8687</v>
      </c>
      <c r="Q17" s="156">
        <f t="shared" si="7"/>
        <v>127.76562679866466</v>
      </c>
    </row>
    <row r="18" spans="1:17" s="149" customFormat="1" ht="17.100000000000001" customHeight="1" x14ac:dyDescent="0.25">
      <c r="A18" s="161" t="s">
        <v>159</v>
      </c>
      <c r="B18" s="158">
        <v>0</v>
      </c>
      <c r="C18" s="157">
        <v>1955</v>
      </c>
      <c r="D18" s="157">
        <f t="shared" si="0"/>
        <v>1955</v>
      </c>
      <c r="E18" s="159">
        <f t="shared" si="1"/>
        <v>1.6147803196686851E-3</v>
      </c>
      <c r="F18" s="158"/>
      <c r="G18" s="157">
        <v>573</v>
      </c>
      <c r="H18" s="157">
        <f t="shared" si="2"/>
        <v>573</v>
      </c>
      <c r="I18" s="160">
        <f t="shared" si="3"/>
        <v>241.18673647469458</v>
      </c>
      <c r="J18" s="158"/>
      <c r="K18" s="157">
        <v>16773</v>
      </c>
      <c r="L18" s="157">
        <f t="shared" si="4"/>
        <v>16773</v>
      </c>
      <c r="M18" s="159">
        <f t="shared" si="5"/>
        <v>1.573819775913886E-3</v>
      </c>
      <c r="N18" s="158"/>
      <c r="O18" s="157">
        <v>14356</v>
      </c>
      <c r="P18" s="157">
        <f t="shared" si="6"/>
        <v>14356</v>
      </c>
      <c r="Q18" s="156">
        <f t="shared" si="7"/>
        <v>16.836166062970182</v>
      </c>
    </row>
    <row r="19" spans="1:17" s="149" customFormat="1" ht="17.100000000000001" customHeight="1" x14ac:dyDescent="0.25">
      <c r="A19" s="161" t="s">
        <v>435</v>
      </c>
      <c r="B19" s="158">
        <v>0</v>
      </c>
      <c r="C19" s="157">
        <v>1221</v>
      </c>
      <c r="D19" s="157">
        <f t="shared" si="0"/>
        <v>1221</v>
      </c>
      <c r="E19" s="159">
        <f t="shared" si="1"/>
        <v>1.0085149720283706E-3</v>
      </c>
      <c r="F19" s="158"/>
      <c r="G19" s="157">
        <v>1004</v>
      </c>
      <c r="H19" s="157">
        <f t="shared" si="2"/>
        <v>1004</v>
      </c>
      <c r="I19" s="160">
        <f t="shared" si="3"/>
        <v>21.613545816733073</v>
      </c>
      <c r="J19" s="158"/>
      <c r="K19" s="157">
        <v>8915</v>
      </c>
      <c r="L19" s="157">
        <f t="shared" si="4"/>
        <v>8915</v>
      </c>
      <c r="M19" s="159">
        <f t="shared" si="5"/>
        <v>8.3649933239565342E-4</v>
      </c>
      <c r="N19" s="158"/>
      <c r="O19" s="157">
        <v>8987</v>
      </c>
      <c r="P19" s="157">
        <f t="shared" si="6"/>
        <v>8987</v>
      </c>
      <c r="Q19" s="156">
        <f t="shared" si="7"/>
        <v>-0.80115722710581982</v>
      </c>
    </row>
    <row r="20" spans="1:17" s="149" customFormat="1" ht="17.100000000000001" customHeight="1" x14ac:dyDescent="0.25">
      <c r="A20" s="161" t="s">
        <v>454</v>
      </c>
      <c r="B20" s="158">
        <v>0</v>
      </c>
      <c r="C20" s="157">
        <v>1015</v>
      </c>
      <c r="D20" s="157">
        <f t="shared" si="0"/>
        <v>1015</v>
      </c>
      <c r="E20" s="159">
        <f t="shared" si="1"/>
        <v>8.3836420688681093E-4</v>
      </c>
      <c r="F20" s="158"/>
      <c r="G20" s="157">
        <v>628</v>
      </c>
      <c r="H20" s="157">
        <f t="shared" si="2"/>
        <v>628</v>
      </c>
      <c r="I20" s="160"/>
      <c r="J20" s="158"/>
      <c r="K20" s="157">
        <v>8235</v>
      </c>
      <c r="L20" s="157">
        <f t="shared" si="4"/>
        <v>8235</v>
      </c>
      <c r="M20" s="159">
        <f t="shared" si="5"/>
        <v>7.7269455998633832E-4</v>
      </c>
      <c r="N20" s="158"/>
      <c r="O20" s="157">
        <v>6373</v>
      </c>
      <c r="P20" s="157">
        <f t="shared" si="6"/>
        <v>6373</v>
      </c>
      <c r="Q20" s="156">
        <f t="shared" si="7"/>
        <v>29.217009257806371</v>
      </c>
    </row>
    <row r="21" spans="1:17" s="149" customFormat="1" ht="17.100000000000001" customHeight="1" x14ac:dyDescent="0.25">
      <c r="A21" s="161" t="s">
        <v>162</v>
      </c>
      <c r="B21" s="158">
        <v>0</v>
      </c>
      <c r="C21" s="157">
        <v>933</v>
      </c>
      <c r="D21" s="157">
        <f t="shared" si="0"/>
        <v>933</v>
      </c>
      <c r="E21" s="159">
        <f t="shared" si="1"/>
        <v>7.7063429066541336E-4</v>
      </c>
      <c r="F21" s="158"/>
      <c r="G21" s="157">
        <v>208</v>
      </c>
      <c r="H21" s="157">
        <f t="shared" si="2"/>
        <v>208</v>
      </c>
      <c r="I21" s="160">
        <f t="shared" si="3"/>
        <v>348.55769230769232</v>
      </c>
      <c r="J21" s="158"/>
      <c r="K21" s="157">
        <v>7655</v>
      </c>
      <c r="L21" s="157">
        <f t="shared" si="4"/>
        <v>7655</v>
      </c>
      <c r="M21" s="159">
        <f t="shared" si="5"/>
        <v>7.1827284234309886E-4</v>
      </c>
      <c r="N21" s="158"/>
      <c r="O21" s="157">
        <v>2226</v>
      </c>
      <c r="P21" s="157">
        <f t="shared" si="6"/>
        <v>2226</v>
      </c>
      <c r="Q21" s="156">
        <f t="shared" si="7"/>
        <v>243.89038634321651</v>
      </c>
    </row>
    <row r="22" spans="1:17" s="149" customFormat="1" ht="17.100000000000001" customHeight="1" x14ac:dyDescent="0.25">
      <c r="A22" s="161" t="s">
        <v>455</v>
      </c>
      <c r="B22" s="158">
        <v>0</v>
      </c>
      <c r="C22" s="157">
        <v>803</v>
      </c>
      <c r="D22" s="157">
        <f t="shared" si="0"/>
        <v>803</v>
      </c>
      <c r="E22" s="159">
        <f t="shared" si="1"/>
        <v>6.6325759421685627E-4</v>
      </c>
      <c r="F22" s="158"/>
      <c r="G22" s="157">
        <v>454</v>
      </c>
      <c r="H22" s="157">
        <f t="shared" si="2"/>
        <v>454</v>
      </c>
      <c r="I22" s="160" t="s">
        <v>51</v>
      </c>
      <c r="J22" s="158"/>
      <c r="K22" s="157">
        <v>5504</v>
      </c>
      <c r="L22" s="157">
        <f t="shared" si="4"/>
        <v>5504</v>
      </c>
      <c r="M22" s="159">
        <f t="shared" si="5"/>
        <v>5.1644333432480948E-4</v>
      </c>
      <c r="N22" s="158"/>
      <c r="O22" s="157">
        <v>3874</v>
      </c>
      <c r="P22" s="157">
        <f t="shared" si="6"/>
        <v>3874</v>
      </c>
      <c r="Q22" s="156" t="s">
        <v>51</v>
      </c>
    </row>
    <row r="23" spans="1:17" s="149" customFormat="1" ht="17.100000000000001" customHeight="1" thickBot="1" x14ac:dyDescent="0.3">
      <c r="A23" s="155" t="s">
        <v>163</v>
      </c>
      <c r="B23" s="152">
        <v>0</v>
      </c>
      <c r="C23" s="151">
        <v>9322</v>
      </c>
      <c r="D23" s="151">
        <f t="shared" si="0"/>
        <v>9322</v>
      </c>
      <c r="E23" s="153">
        <f t="shared" si="1"/>
        <v>7.6997351099496077E-3</v>
      </c>
      <c r="F23" s="152">
        <v>146451</v>
      </c>
      <c r="G23" s="151">
        <v>11072</v>
      </c>
      <c r="H23" s="151">
        <f t="shared" si="2"/>
        <v>157523</v>
      </c>
      <c r="I23" s="154" t="s">
        <v>438</v>
      </c>
      <c r="J23" s="152">
        <v>0</v>
      </c>
      <c r="K23" s="151">
        <v>84633</v>
      </c>
      <c r="L23" s="151">
        <f t="shared" si="4"/>
        <v>84633</v>
      </c>
      <c r="M23" s="153">
        <f t="shared" si="5"/>
        <v>7.9411607401728927E-3</v>
      </c>
      <c r="N23" s="152">
        <v>1533014</v>
      </c>
      <c r="O23" s="151">
        <v>84499</v>
      </c>
      <c r="P23" s="151">
        <f t="shared" si="6"/>
        <v>1617513</v>
      </c>
      <c r="Q23" s="154" t="s">
        <v>438</v>
      </c>
    </row>
    <row r="24" spans="1:17" s="148" customFormat="1" ht="14.25" x14ac:dyDescent="0.3">
      <c r="A24" s="147" t="s">
        <v>1</v>
      </c>
    </row>
    <row r="25" spans="1:17" ht="14.25" x14ac:dyDescent="0.3">
      <c r="A25" s="147" t="s">
        <v>0</v>
      </c>
    </row>
  </sheetData>
  <mergeCells count="14">
    <mergeCell ref="Q6:Q7"/>
    <mergeCell ref="M6:M7"/>
    <mergeCell ref="N6:P6"/>
    <mergeCell ref="J6:L6"/>
    <mergeCell ref="B6:D6"/>
    <mergeCell ref="F6:H6"/>
    <mergeCell ref="A5:A7"/>
    <mergeCell ref="E6:E7"/>
    <mergeCell ref="I6:I7"/>
    <mergeCell ref="N1:Q1"/>
    <mergeCell ref="B5:I5"/>
    <mergeCell ref="J5:Q5"/>
    <mergeCell ref="A3:Q3"/>
    <mergeCell ref="A4:Q4"/>
  </mergeCells>
  <conditionalFormatting sqref="Q24:Q65536 I24:I65536 Q3 I3 I5 Q5">
    <cfRule type="cellIs" dxfId="62" priority="1" stopIfTrue="1" operator="lessThan">
      <formula>0</formula>
    </cfRule>
  </conditionalFormatting>
  <conditionalFormatting sqref="I8:I23 Q8:Q23">
    <cfRule type="cellIs" dxfId="61" priority="2" stopIfTrue="1" operator="lessThan">
      <formula>0</formula>
    </cfRule>
    <cfRule type="cellIs" dxfId="60" priority="3" stopIfTrue="1" operator="greaterThanOrEqual">
      <formula>0</formula>
    </cfRule>
  </conditionalFormatting>
  <hyperlinks>
    <hyperlink ref="N1:Q1" location="INDICE!A1" display="Volver al Indice"/>
  </hyperlinks>
  <pageMargins left="0.43" right="0.39" top="1.71" bottom="1" header="0.5" footer="0.5"/>
  <pageSetup scale="122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0"/>
  </sheetPr>
  <dimension ref="A1:Q26"/>
  <sheetViews>
    <sheetView showGridLines="0" zoomScale="90" zoomScaleNormal="90" workbookViewId="0">
      <pane xSplit="22320"/>
      <selection activeCell="N1" sqref="N1:Q1"/>
      <selection pane="topRight" activeCell="J1" sqref="J1"/>
    </sheetView>
  </sheetViews>
  <sheetFormatPr defaultColWidth="11.42578125" defaultRowHeight="13.5" x14ac:dyDescent="0.25"/>
  <cols>
    <col min="1" max="1" width="23.42578125" style="146" customWidth="1"/>
    <col min="2" max="2" width="10.42578125" style="146" customWidth="1"/>
    <col min="3" max="3" width="11.85546875" style="146" customWidth="1"/>
    <col min="4" max="4" width="8.140625" style="146" bestFit="1" customWidth="1"/>
    <col min="5" max="5" width="10.140625" style="146" bestFit="1" customWidth="1"/>
    <col min="6" max="6" width="8.85546875" style="146" customWidth="1"/>
    <col min="7" max="7" width="13.42578125" style="146" customWidth="1"/>
    <col min="8" max="8" width="8.140625" style="146" bestFit="1" customWidth="1"/>
    <col min="9" max="9" width="7.7109375" style="146" bestFit="1" customWidth="1"/>
    <col min="10" max="10" width="9.42578125" style="146" customWidth="1"/>
    <col min="11" max="11" width="11.28515625" style="146" customWidth="1"/>
    <col min="12" max="12" width="8.140625" style="146" bestFit="1" customWidth="1"/>
    <col min="13" max="13" width="10.42578125" style="146" customWidth="1"/>
    <col min="14" max="14" width="9.7109375" style="146" customWidth="1"/>
    <col min="15" max="15" width="12.28515625" style="146" customWidth="1"/>
    <col min="16" max="16" width="7.85546875" style="146" customWidth="1"/>
    <col min="17" max="17" width="7.7109375" style="146" bestFit="1" customWidth="1"/>
    <col min="18" max="16384" width="11.42578125" style="146"/>
  </cols>
  <sheetData>
    <row r="1" spans="1:17" ht="18.75" thickBot="1" x14ac:dyDescent="0.3">
      <c r="N1" s="592" t="s">
        <v>28</v>
      </c>
      <c r="O1" s="593"/>
      <c r="P1" s="593"/>
      <c r="Q1" s="594"/>
    </row>
    <row r="2" spans="1:17" ht="7.7" customHeight="1" thickBot="1" x14ac:dyDescent="0.3"/>
    <row r="3" spans="1:17" ht="24" customHeight="1" x14ac:dyDescent="0.25">
      <c r="A3" s="600" t="s">
        <v>42</v>
      </c>
      <c r="B3" s="601"/>
      <c r="C3" s="601"/>
      <c r="D3" s="601"/>
      <c r="E3" s="601"/>
      <c r="F3" s="601"/>
      <c r="G3" s="601"/>
      <c r="H3" s="601"/>
      <c r="I3" s="601"/>
      <c r="J3" s="601"/>
      <c r="K3" s="601"/>
      <c r="L3" s="601"/>
      <c r="M3" s="601"/>
      <c r="N3" s="601"/>
      <c r="O3" s="601"/>
      <c r="P3" s="601"/>
      <c r="Q3" s="602"/>
    </row>
    <row r="4" spans="1:17" ht="14.1" customHeight="1" thickBot="1" x14ac:dyDescent="0.3">
      <c r="A4" s="603" t="s">
        <v>39</v>
      </c>
      <c r="B4" s="604"/>
      <c r="C4" s="604"/>
      <c r="D4" s="604"/>
      <c r="E4" s="604"/>
      <c r="F4" s="604"/>
      <c r="G4" s="604"/>
      <c r="H4" s="604"/>
      <c r="I4" s="604"/>
      <c r="J4" s="604"/>
      <c r="K4" s="604"/>
      <c r="L4" s="604"/>
      <c r="M4" s="604"/>
      <c r="N4" s="604"/>
      <c r="O4" s="604"/>
      <c r="P4" s="604"/>
      <c r="Q4" s="605"/>
    </row>
    <row r="5" spans="1:17" ht="14.25" thickBot="1" x14ac:dyDescent="0.3">
      <c r="A5" s="609" t="s">
        <v>38</v>
      </c>
      <c r="B5" s="595" t="s">
        <v>37</v>
      </c>
      <c r="C5" s="596"/>
      <c r="D5" s="596"/>
      <c r="E5" s="596"/>
      <c r="F5" s="597"/>
      <c r="G5" s="597"/>
      <c r="H5" s="597"/>
      <c r="I5" s="598"/>
      <c r="J5" s="596" t="s">
        <v>36</v>
      </c>
      <c r="K5" s="596"/>
      <c r="L5" s="596"/>
      <c r="M5" s="596"/>
      <c r="N5" s="596"/>
      <c r="O5" s="596"/>
      <c r="P5" s="596"/>
      <c r="Q5" s="599"/>
    </row>
    <row r="6" spans="1:17" s="174" customFormat="1" ht="26.1" customHeight="1" thickBot="1" x14ac:dyDescent="0.3">
      <c r="A6" s="610"/>
      <c r="B6" s="606" t="s">
        <v>450</v>
      </c>
      <c r="C6" s="607"/>
      <c r="D6" s="608"/>
      <c r="E6" s="612" t="s">
        <v>35</v>
      </c>
      <c r="F6" s="606" t="s">
        <v>451</v>
      </c>
      <c r="G6" s="607"/>
      <c r="H6" s="608"/>
      <c r="I6" s="614" t="s">
        <v>34</v>
      </c>
      <c r="J6" s="606" t="s">
        <v>449</v>
      </c>
      <c r="K6" s="607"/>
      <c r="L6" s="608"/>
      <c r="M6" s="612" t="s">
        <v>35</v>
      </c>
      <c r="N6" s="606" t="s">
        <v>448</v>
      </c>
      <c r="O6" s="607"/>
      <c r="P6" s="608"/>
      <c r="Q6" s="612" t="s">
        <v>34</v>
      </c>
    </row>
    <row r="7" spans="1:17" s="169" customFormat="1" ht="26.25" thickBot="1" x14ac:dyDescent="0.3">
      <c r="A7" s="611"/>
      <c r="B7" s="173" t="s">
        <v>22</v>
      </c>
      <c r="C7" s="170" t="s">
        <v>21</v>
      </c>
      <c r="D7" s="170" t="s">
        <v>17</v>
      </c>
      <c r="E7" s="613"/>
      <c r="F7" s="173" t="s">
        <v>22</v>
      </c>
      <c r="G7" s="171" t="s">
        <v>21</v>
      </c>
      <c r="H7" s="170" t="s">
        <v>17</v>
      </c>
      <c r="I7" s="615"/>
      <c r="J7" s="173" t="s">
        <v>22</v>
      </c>
      <c r="K7" s="170" t="s">
        <v>21</v>
      </c>
      <c r="L7" s="171" t="s">
        <v>17</v>
      </c>
      <c r="M7" s="613"/>
      <c r="N7" s="172" t="s">
        <v>22</v>
      </c>
      <c r="O7" s="171" t="s">
        <v>21</v>
      </c>
      <c r="P7" s="170" t="s">
        <v>17</v>
      </c>
      <c r="Q7" s="613"/>
    </row>
    <row r="8" spans="1:17" s="176" customFormat="1" ht="17.100000000000001" customHeight="1" thickBot="1" x14ac:dyDescent="0.25">
      <c r="A8" s="181" t="s">
        <v>24</v>
      </c>
      <c r="B8" s="179">
        <f>SUM(B9:B23)</f>
        <v>10803.517999999996</v>
      </c>
      <c r="C8" s="178">
        <f>SUM(C9:C23)</f>
        <v>1398.1459999999995</v>
      </c>
      <c r="D8" s="178">
        <f>C8+B8</f>
        <v>12201.663999999995</v>
      </c>
      <c r="E8" s="180">
        <f t="shared" ref="E8:E23" si="0">(D8/$D$8)</f>
        <v>1</v>
      </c>
      <c r="F8" s="179">
        <f>SUM(F9:F23)</f>
        <v>10433.908999999996</v>
      </c>
      <c r="G8" s="178">
        <f>SUM(G9:G23)</f>
        <v>1487.0810000000001</v>
      </c>
      <c r="H8" s="178">
        <f>G8+F8</f>
        <v>11920.989999999996</v>
      </c>
      <c r="I8" s="177">
        <f>(D8/H8-1)*100</f>
        <v>2.3544521050684386</v>
      </c>
      <c r="J8" s="179">
        <f>SUM(J9:J23)</f>
        <v>88083.940000000017</v>
      </c>
      <c r="K8" s="178">
        <f>SUM(K9:K23)</f>
        <v>9986.8839999999946</v>
      </c>
      <c r="L8" s="178">
        <f>K8+J8</f>
        <v>98070.824000000008</v>
      </c>
      <c r="M8" s="180">
        <f t="shared" ref="M8:M23" si="1">(L8/$L$8)</f>
        <v>1</v>
      </c>
      <c r="N8" s="179">
        <f>SUM(N9:N23)</f>
        <v>84953.236000000034</v>
      </c>
      <c r="O8" s="178">
        <f>SUM(O9:O23)</f>
        <v>10967.212999999998</v>
      </c>
      <c r="P8" s="178">
        <f>O8+N8</f>
        <v>95920.449000000037</v>
      </c>
      <c r="Q8" s="177">
        <f>(L8/P8-1)*100</f>
        <v>2.2418316661549031</v>
      </c>
    </row>
    <row r="9" spans="1:17" s="149" customFormat="1" ht="17.100000000000001" customHeight="1" thickTop="1" x14ac:dyDescent="0.25">
      <c r="A9" s="161" t="s">
        <v>150</v>
      </c>
      <c r="B9" s="158">
        <v>3427.8769999999986</v>
      </c>
      <c r="C9" s="157">
        <v>158.82300000000001</v>
      </c>
      <c r="D9" s="157">
        <f>C9+B9</f>
        <v>3586.6999999999985</v>
      </c>
      <c r="E9" s="159">
        <f t="shared" si="0"/>
        <v>0.29395171019297039</v>
      </c>
      <c r="F9" s="158">
        <v>2427.2419999999997</v>
      </c>
      <c r="G9" s="157">
        <v>74.515000000000001</v>
      </c>
      <c r="H9" s="157">
        <f>G9+F9</f>
        <v>2501.7569999999996</v>
      </c>
      <c r="I9" s="160">
        <f>(D9/H9-1)*100</f>
        <v>43.367241502671881</v>
      </c>
      <c r="J9" s="158">
        <v>28001.465999999997</v>
      </c>
      <c r="K9" s="157">
        <v>1278.0429999999999</v>
      </c>
      <c r="L9" s="157">
        <f>K9+J9</f>
        <v>29279.508999999998</v>
      </c>
      <c r="M9" s="159">
        <f t="shared" si="1"/>
        <v>0.29855473631994767</v>
      </c>
      <c r="N9" s="158">
        <v>18819.027000000002</v>
      </c>
      <c r="O9" s="157">
        <v>716.02200000000028</v>
      </c>
      <c r="P9" s="157">
        <f>O9+N9</f>
        <v>19535.049000000003</v>
      </c>
      <c r="Q9" s="156">
        <f>(L9/P9-1)*100</f>
        <v>49.881932725123932</v>
      </c>
    </row>
    <row r="10" spans="1:17" s="149" customFormat="1" ht="17.100000000000001" customHeight="1" x14ac:dyDescent="0.25">
      <c r="A10" s="161" t="s">
        <v>164</v>
      </c>
      <c r="B10" s="158">
        <v>1973.9670000000001</v>
      </c>
      <c r="C10" s="157">
        <v>0</v>
      </c>
      <c r="D10" s="157">
        <f>C10+B10</f>
        <v>1973.9670000000001</v>
      </c>
      <c r="E10" s="159">
        <f t="shared" si="0"/>
        <v>0.16177850824281023</v>
      </c>
      <c r="F10" s="158">
        <v>2269.6809999999996</v>
      </c>
      <c r="G10" s="157"/>
      <c r="H10" s="157">
        <f>G10+F10</f>
        <v>2269.6809999999996</v>
      </c>
      <c r="I10" s="160">
        <f>(D10/H10-1)*100</f>
        <v>-13.028879388777526</v>
      </c>
      <c r="J10" s="158">
        <v>17762.418000000001</v>
      </c>
      <c r="K10" s="157"/>
      <c r="L10" s="157">
        <f>K10+J10</f>
        <v>17762.418000000001</v>
      </c>
      <c r="M10" s="159">
        <f t="shared" si="1"/>
        <v>0.18111827020031973</v>
      </c>
      <c r="N10" s="158">
        <v>17958.827000000008</v>
      </c>
      <c r="O10" s="157"/>
      <c r="P10" s="157">
        <f>O10+N10</f>
        <v>17958.827000000008</v>
      </c>
      <c r="Q10" s="156">
        <f>(L10/P10-1)*100</f>
        <v>-1.0936627431179513</v>
      </c>
    </row>
    <row r="11" spans="1:17" s="149" customFormat="1" ht="17.100000000000001" customHeight="1" x14ac:dyDescent="0.25">
      <c r="A11" s="161" t="s">
        <v>436</v>
      </c>
      <c r="B11" s="158">
        <v>1431.6850000000002</v>
      </c>
      <c r="C11" s="157">
        <v>0</v>
      </c>
      <c r="D11" s="157">
        <f t="shared" ref="D11:D23" si="2">C11+B11</f>
        <v>1431.6850000000002</v>
      </c>
      <c r="E11" s="159">
        <f t="shared" si="0"/>
        <v>0.11733522575281541</v>
      </c>
      <c r="F11" s="158">
        <v>1304.8790000000001</v>
      </c>
      <c r="G11" s="157"/>
      <c r="H11" s="157">
        <f t="shared" ref="H11:H23" si="3">G11+F11</f>
        <v>1304.8790000000001</v>
      </c>
      <c r="I11" s="160">
        <f t="shared" ref="I11:I23" si="4">(D11/H11-1)*100</f>
        <v>9.7178359066242948</v>
      </c>
      <c r="J11" s="158">
        <v>10687.695999999994</v>
      </c>
      <c r="K11" s="157"/>
      <c r="L11" s="157">
        <f t="shared" ref="L11:L23" si="5">K11+J11</f>
        <v>10687.695999999994</v>
      </c>
      <c r="M11" s="159">
        <f t="shared" si="1"/>
        <v>0.10897936373003243</v>
      </c>
      <c r="N11" s="158">
        <v>7017.3779999999997</v>
      </c>
      <c r="O11" s="157"/>
      <c r="P11" s="157">
        <f t="shared" ref="P11:P23" si="6">O11+N11</f>
        <v>7017.3779999999997</v>
      </c>
      <c r="Q11" s="156">
        <f t="shared" ref="Q11:Q23" si="7">(L11/P11-1)*100</f>
        <v>52.303267687731726</v>
      </c>
    </row>
    <row r="12" spans="1:17" s="149" customFormat="1" ht="17.100000000000001" customHeight="1" x14ac:dyDescent="0.25">
      <c r="A12" s="161" t="s">
        <v>165</v>
      </c>
      <c r="B12" s="158">
        <v>1026.951</v>
      </c>
      <c r="C12" s="157">
        <v>0</v>
      </c>
      <c r="D12" s="157">
        <f t="shared" si="2"/>
        <v>1026.951</v>
      </c>
      <c r="E12" s="159">
        <f t="shared" si="0"/>
        <v>8.4164831944233215E-2</v>
      </c>
      <c r="F12" s="158">
        <v>998.654</v>
      </c>
      <c r="G12" s="157"/>
      <c r="H12" s="157">
        <f t="shared" si="3"/>
        <v>998.654</v>
      </c>
      <c r="I12" s="160">
        <f t="shared" si="4"/>
        <v>2.8335139097224848</v>
      </c>
      <c r="J12" s="158">
        <v>8306.5339999999978</v>
      </c>
      <c r="K12" s="157"/>
      <c r="L12" s="157">
        <f t="shared" si="5"/>
        <v>8306.5339999999978</v>
      </c>
      <c r="M12" s="159">
        <f t="shared" si="1"/>
        <v>8.4699339326444301E-2</v>
      </c>
      <c r="N12" s="158">
        <v>7145.0879999999997</v>
      </c>
      <c r="O12" s="157"/>
      <c r="P12" s="157">
        <f t="shared" si="6"/>
        <v>7145.0879999999997</v>
      </c>
      <c r="Q12" s="156">
        <f t="shared" si="7"/>
        <v>16.255167186184384</v>
      </c>
    </row>
    <row r="13" spans="1:17" s="149" customFormat="1" ht="17.100000000000001" customHeight="1" x14ac:dyDescent="0.25">
      <c r="A13" s="161" t="s">
        <v>151</v>
      </c>
      <c r="B13" s="158">
        <v>981.37699999999813</v>
      </c>
      <c r="C13" s="157">
        <v>0</v>
      </c>
      <c r="D13" s="157">
        <f t="shared" si="2"/>
        <v>981.37699999999813</v>
      </c>
      <c r="E13" s="159">
        <f t="shared" si="0"/>
        <v>8.0429767612023945E-2</v>
      </c>
      <c r="F13" s="158">
        <v>576.33399999999949</v>
      </c>
      <c r="G13" s="157"/>
      <c r="H13" s="157">
        <f t="shared" si="3"/>
        <v>576.33399999999949</v>
      </c>
      <c r="I13" s="160">
        <f t="shared" si="4"/>
        <v>70.279213095184218</v>
      </c>
      <c r="J13" s="158">
        <v>6279.4280000000272</v>
      </c>
      <c r="K13" s="157"/>
      <c r="L13" s="157">
        <f t="shared" si="5"/>
        <v>6279.4280000000272</v>
      </c>
      <c r="M13" s="159">
        <f t="shared" si="1"/>
        <v>6.4029522174709433E-2</v>
      </c>
      <c r="N13" s="158">
        <v>4902.3420000000324</v>
      </c>
      <c r="O13" s="157">
        <v>2.6120000000000001</v>
      </c>
      <c r="P13" s="157">
        <f t="shared" si="6"/>
        <v>4904.9540000000325</v>
      </c>
      <c r="Q13" s="156">
        <f t="shared" si="7"/>
        <v>28.022158821468768</v>
      </c>
    </row>
    <row r="14" spans="1:17" s="149" customFormat="1" ht="17.100000000000001" customHeight="1" x14ac:dyDescent="0.25">
      <c r="A14" s="161" t="s">
        <v>152</v>
      </c>
      <c r="B14" s="158">
        <v>637.6450000000001</v>
      </c>
      <c r="C14" s="157">
        <v>0</v>
      </c>
      <c r="D14" s="157">
        <f>C14+B14</f>
        <v>637.6450000000001</v>
      </c>
      <c r="E14" s="159">
        <f>(D14/$D$8)</f>
        <v>5.2258855841301674E-2</v>
      </c>
      <c r="F14" s="158">
        <v>981.25399999999991</v>
      </c>
      <c r="G14" s="157"/>
      <c r="H14" s="157">
        <f>G14+F14</f>
        <v>981.25399999999991</v>
      </c>
      <c r="I14" s="160">
        <f>(D14/H14-1)*100</f>
        <v>-35.017334961182314</v>
      </c>
      <c r="J14" s="158">
        <v>8122.6489999999976</v>
      </c>
      <c r="K14" s="157"/>
      <c r="L14" s="157">
        <f>K14+J14</f>
        <v>8122.6489999999976</v>
      </c>
      <c r="M14" s="159">
        <f>(L14/$L$8)</f>
        <v>8.282431684269316E-2</v>
      </c>
      <c r="N14" s="158">
        <v>8598.3129999999983</v>
      </c>
      <c r="O14" s="157">
        <v>8.1369999999999987</v>
      </c>
      <c r="P14" s="157">
        <f>O14+N14</f>
        <v>8606.4499999999989</v>
      </c>
      <c r="Q14" s="156">
        <f>(L14/P14-1)*100</f>
        <v>-5.6213769905129496</v>
      </c>
    </row>
    <row r="15" spans="1:17" s="149" customFormat="1" ht="17.100000000000001" customHeight="1" x14ac:dyDescent="0.25">
      <c r="A15" s="161" t="s">
        <v>167</v>
      </c>
      <c r="B15" s="158">
        <v>0</v>
      </c>
      <c r="C15" s="157">
        <v>515.92799999999988</v>
      </c>
      <c r="D15" s="157">
        <f t="shared" si="2"/>
        <v>515.92799999999988</v>
      </c>
      <c r="E15" s="159">
        <f t="shared" si="0"/>
        <v>4.2283413147583812E-2</v>
      </c>
      <c r="F15" s="158"/>
      <c r="G15" s="157">
        <v>489.375</v>
      </c>
      <c r="H15" s="157">
        <f t="shared" si="3"/>
        <v>489.375</v>
      </c>
      <c r="I15" s="160">
        <f t="shared" si="4"/>
        <v>5.4259003831417463</v>
      </c>
      <c r="J15" s="158"/>
      <c r="K15" s="157">
        <v>1913.8380000000002</v>
      </c>
      <c r="L15" s="157">
        <f t="shared" si="5"/>
        <v>1913.8380000000002</v>
      </c>
      <c r="M15" s="159">
        <f t="shared" si="1"/>
        <v>1.9514855916781121E-2</v>
      </c>
      <c r="N15" s="158"/>
      <c r="O15" s="157">
        <v>2894.3349999999991</v>
      </c>
      <c r="P15" s="157">
        <f t="shared" si="6"/>
        <v>2894.3349999999991</v>
      </c>
      <c r="Q15" s="156">
        <f t="shared" si="7"/>
        <v>-33.876417208097862</v>
      </c>
    </row>
    <row r="16" spans="1:17" s="149" customFormat="1" ht="17.100000000000001" customHeight="1" x14ac:dyDescent="0.25">
      <c r="A16" s="161" t="s">
        <v>169</v>
      </c>
      <c r="B16" s="158">
        <v>296.01</v>
      </c>
      <c r="C16" s="157">
        <v>0</v>
      </c>
      <c r="D16" s="157">
        <f t="shared" si="2"/>
        <v>296.01</v>
      </c>
      <c r="E16" s="159">
        <f t="shared" si="0"/>
        <v>2.4259805875657625E-2</v>
      </c>
      <c r="F16" s="158">
        <v>258.98700000000002</v>
      </c>
      <c r="G16" s="157"/>
      <c r="H16" s="157">
        <f t="shared" si="3"/>
        <v>258.98700000000002</v>
      </c>
      <c r="I16" s="160">
        <f t="shared" si="4"/>
        <v>14.295312119913351</v>
      </c>
      <c r="J16" s="158">
        <v>1348.3970000000002</v>
      </c>
      <c r="K16" s="157"/>
      <c r="L16" s="157">
        <f t="shared" si="5"/>
        <v>1348.3970000000002</v>
      </c>
      <c r="M16" s="159">
        <f t="shared" si="1"/>
        <v>1.3749216586576249E-2</v>
      </c>
      <c r="N16" s="158">
        <v>2325.59</v>
      </c>
      <c r="O16" s="157"/>
      <c r="P16" s="157">
        <f t="shared" si="6"/>
        <v>2325.59</v>
      </c>
      <c r="Q16" s="156">
        <f t="shared" si="7"/>
        <v>-42.019143529168936</v>
      </c>
    </row>
    <row r="17" spans="1:17" s="149" customFormat="1" ht="17.100000000000001" customHeight="1" x14ac:dyDescent="0.25">
      <c r="A17" s="161" t="s">
        <v>156</v>
      </c>
      <c r="B17" s="158">
        <v>0</v>
      </c>
      <c r="C17" s="157">
        <v>282.14699999999988</v>
      </c>
      <c r="D17" s="157">
        <f t="shared" si="2"/>
        <v>282.14699999999988</v>
      </c>
      <c r="E17" s="159">
        <f t="shared" si="0"/>
        <v>2.3123649364545688E-2</v>
      </c>
      <c r="F17" s="158"/>
      <c r="G17" s="157">
        <v>268.93599999999992</v>
      </c>
      <c r="H17" s="157">
        <f t="shared" si="3"/>
        <v>268.93599999999992</v>
      </c>
      <c r="I17" s="160">
        <f t="shared" si="4"/>
        <v>4.9123211470386785</v>
      </c>
      <c r="J17" s="158"/>
      <c r="K17" s="157">
        <v>2588.6099999999942</v>
      </c>
      <c r="L17" s="157">
        <f t="shared" si="5"/>
        <v>2588.6099999999942</v>
      </c>
      <c r="M17" s="159">
        <f t="shared" si="1"/>
        <v>2.6395312024705676E-2</v>
      </c>
      <c r="N17" s="158"/>
      <c r="O17" s="157">
        <v>1650.120999999998</v>
      </c>
      <c r="P17" s="157">
        <f t="shared" si="6"/>
        <v>1650.120999999998</v>
      </c>
      <c r="Q17" s="156">
        <f t="shared" si="7"/>
        <v>56.873950455754297</v>
      </c>
    </row>
    <row r="18" spans="1:17" s="149" customFormat="1" ht="17.100000000000001" customHeight="1" x14ac:dyDescent="0.25">
      <c r="A18" s="161" t="s">
        <v>161</v>
      </c>
      <c r="B18" s="158">
        <v>281.53499999999997</v>
      </c>
      <c r="C18" s="157">
        <v>0</v>
      </c>
      <c r="D18" s="157">
        <f t="shared" si="2"/>
        <v>281.53499999999997</v>
      </c>
      <c r="E18" s="159">
        <f t="shared" si="0"/>
        <v>2.3073492271218098E-2</v>
      </c>
      <c r="F18" s="158">
        <v>450.64</v>
      </c>
      <c r="G18" s="157"/>
      <c r="H18" s="157">
        <f t="shared" si="3"/>
        <v>450.64</v>
      </c>
      <c r="I18" s="160">
        <f t="shared" si="4"/>
        <v>-37.525519261494765</v>
      </c>
      <c r="J18" s="158">
        <v>1788.3240000000003</v>
      </c>
      <c r="K18" s="157"/>
      <c r="L18" s="157">
        <f t="shared" si="5"/>
        <v>1788.3240000000003</v>
      </c>
      <c r="M18" s="159">
        <f t="shared" si="1"/>
        <v>1.8235025740173248E-2</v>
      </c>
      <c r="N18" s="158">
        <v>2500.4279999999985</v>
      </c>
      <c r="O18" s="157"/>
      <c r="P18" s="157">
        <f t="shared" si="6"/>
        <v>2500.4279999999985</v>
      </c>
      <c r="Q18" s="156">
        <f t="shared" si="7"/>
        <v>-28.479284346519819</v>
      </c>
    </row>
    <row r="19" spans="1:17" s="149" customFormat="1" ht="17.100000000000001" customHeight="1" x14ac:dyDescent="0.25">
      <c r="A19" s="161" t="s">
        <v>153</v>
      </c>
      <c r="B19" s="158">
        <v>189.76499999999999</v>
      </c>
      <c r="C19" s="157">
        <v>37.180999999999997</v>
      </c>
      <c r="D19" s="157">
        <f t="shared" si="2"/>
        <v>226.94599999999997</v>
      </c>
      <c r="E19" s="159">
        <f t="shared" si="0"/>
        <v>1.8599594284845089E-2</v>
      </c>
      <c r="F19" s="158">
        <v>177.79200000000006</v>
      </c>
      <c r="G19" s="157">
        <v>0.65599999999999992</v>
      </c>
      <c r="H19" s="157">
        <f t="shared" si="3"/>
        <v>178.44800000000006</v>
      </c>
      <c r="I19" s="160">
        <f t="shared" si="4"/>
        <v>27.177665202187697</v>
      </c>
      <c r="J19" s="158">
        <v>1414.1729999999993</v>
      </c>
      <c r="K19" s="157">
        <v>159.38000000000002</v>
      </c>
      <c r="L19" s="157">
        <f t="shared" si="5"/>
        <v>1573.5529999999994</v>
      </c>
      <c r="M19" s="159">
        <f t="shared" si="1"/>
        <v>1.6045067593191624E-2</v>
      </c>
      <c r="N19" s="158">
        <v>1593.2920000000011</v>
      </c>
      <c r="O19" s="157">
        <v>41.894000000000005</v>
      </c>
      <c r="P19" s="157">
        <f t="shared" si="6"/>
        <v>1635.1860000000011</v>
      </c>
      <c r="Q19" s="156">
        <f t="shared" si="7"/>
        <v>-3.7691736597550096</v>
      </c>
    </row>
    <row r="20" spans="1:17" s="149" customFormat="1" ht="17.100000000000001" customHeight="1" x14ac:dyDescent="0.25">
      <c r="A20" s="161" t="s">
        <v>168</v>
      </c>
      <c r="B20" s="158">
        <v>216.90000000000003</v>
      </c>
      <c r="C20" s="157">
        <v>0</v>
      </c>
      <c r="D20" s="157">
        <f t="shared" si="2"/>
        <v>216.90000000000003</v>
      </c>
      <c r="E20" s="159">
        <f t="shared" si="0"/>
        <v>1.7776263958751867E-2</v>
      </c>
      <c r="F20" s="158">
        <v>105.55</v>
      </c>
      <c r="G20" s="157"/>
      <c r="H20" s="157">
        <f t="shared" si="3"/>
        <v>105.55</v>
      </c>
      <c r="I20" s="160">
        <f t="shared" si="4"/>
        <v>105.49502605400289</v>
      </c>
      <c r="J20" s="158">
        <v>1488.5</v>
      </c>
      <c r="K20" s="157"/>
      <c r="L20" s="157">
        <f t="shared" si="5"/>
        <v>1488.5</v>
      </c>
      <c r="M20" s="159">
        <f t="shared" si="1"/>
        <v>1.5177806602297946E-2</v>
      </c>
      <c r="N20" s="158">
        <v>1590.7499999999993</v>
      </c>
      <c r="O20" s="157"/>
      <c r="P20" s="157">
        <f t="shared" si="6"/>
        <v>1590.7499999999993</v>
      </c>
      <c r="Q20" s="156">
        <f t="shared" si="7"/>
        <v>-6.4277856357063845</v>
      </c>
    </row>
    <row r="21" spans="1:17" s="149" customFormat="1" ht="17.100000000000001" customHeight="1" x14ac:dyDescent="0.25">
      <c r="A21" s="161" t="s">
        <v>160</v>
      </c>
      <c r="B21" s="158">
        <v>196.07999999999998</v>
      </c>
      <c r="C21" s="157">
        <v>0</v>
      </c>
      <c r="D21" s="157">
        <f t="shared" si="2"/>
        <v>196.07999999999998</v>
      </c>
      <c r="E21" s="159">
        <f t="shared" si="0"/>
        <v>1.6069939313195319E-2</v>
      </c>
      <c r="F21" s="158">
        <v>282.13</v>
      </c>
      <c r="G21" s="157"/>
      <c r="H21" s="157">
        <f t="shared" si="3"/>
        <v>282.13</v>
      </c>
      <c r="I21" s="160">
        <f t="shared" si="4"/>
        <v>-30.500124056286115</v>
      </c>
      <c r="J21" s="158">
        <v>2107.2279999999992</v>
      </c>
      <c r="K21" s="157"/>
      <c r="L21" s="157">
        <f t="shared" si="5"/>
        <v>2107.2279999999992</v>
      </c>
      <c r="M21" s="159">
        <f t="shared" si="1"/>
        <v>2.1486798153138788E-2</v>
      </c>
      <c r="N21" s="158">
        <v>2394.5419999999976</v>
      </c>
      <c r="O21" s="157"/>
      <c r="P21" s="157">
        <f t="shared" si="6"/>
        <v>2394.5419999999976</v>
      </c>
      <c r="Q21" s="156">
        <f t="shared" si="7"/>
        <v>-11.998703718706905</v>
      </c>
    </row>
    <row r="22" spans="1:17" s="149" customFormat="1" ht="17.100000000000001" customHeight="1" x14ac:dyDescent="0.25">
      <c r="A22" s="161" t="s">
        <v>155</v>
      </c>
      <c r="B22" s="158">
        <v>61.701000000000015</v>
      </c>
      <c r="C22" s="157">
        <v>0</v>
      </c>
      <c r="D22" s="157">
        <f t="shared" si="2"/>
        <v>61.701000000000015</v>
      </c>
      <c r="E22" s="159">
        <f t="shared" si="0"/>
        <v>5.0567693062192201E-3</v>
      </c>
      <c r="F22" s="158">
        <v>60.047000000000011</v>
      </c>
      <c r="G22" s="157">
        <v>0.44500000000000001</v>
      </c>
      <c r="H22" s="157">
        <f t="shared" si="3"/>
        <v>60.492000000000012</v>
      </c>
      <c r="I22" s="160">
        <f t="shared" si="4"/>
        <v>1.9986113866296451</v>
      </c>
      <c r="J22" s="158">
        <v>649.77699999999993</v>
      </c>
      <c r="K22" s="157">
        <v>12.255000000000001</v>
      </c>
      <c r="L22" s="157">
        <f t="shared" si="5"/>
        <v>662.03199999999993</v>
      </c>
      <c r="M22" s="159">
        <f t="shared" si="1"/>
        <v>6.7505499902804919E-3</v>
      </c>
      <c r="N22" s="158">
        <v>468.63100000000014</v>
      </c>
      <c r="O22" s="157">
        <v>7.3150000000000013</v>
      </c>
      <c r="P22" s="157">
        <f t="shared" si="6"/>
        <v>475.94600000000014</v>
      </c>
      <c r="Q22" s="156">
        <f t="shared" si="7"/>
        <v>39.098132981472624</v>
      </c>
    </row>
    <row r="23" spans="1:17" s="149" customFormat="1" ht="17.100000000000001" customHeight="1" thickBot="1" x14ac:dyDescent="0.3">
      <c r="A23" s="155" t="s">
        <v>163</v>
      </c>
      <c r="B23" s="152">
        <v>82.024999999999991</v>
      </c>
      <c r="C23" s="151">
        <v>404.06699999999984</v>
      </c>
      <c r="D23" s="151">
        <f t="shared" si="2"/>
        <v>486.09199999999981</v>
      </c>
      <c r="E23" s="153">
        <f t="shared" si="0"/>
        <v>3.9838172891828526E-2</v>
      </c>
      <c r="F23" s="152">
        <v>540.71900000000005</v>
      </c>
      <c r="G23" s="151">
        <v>653.15400000000011</v>
      </c>
      <c r="H23" s="151">
        <f t="shared" si="3"/>
        <v>1193.873</v>
      </c>
      <c r="I23" s="154">
        <f t="shared" si="4"/>
        <v>-59.28444650310378</v>
      </c>
      <c r="J23" s="152">
        <v>127.35</v>
      </c>
      <c r="K23" s="151">
        <v>4034.7579999999994</v>
      </c>
      <c r="L23" s="151">
        <f t="shared" si="5"/>
        <v>4162.1079999999993</v>
      </c>
      <c r="M23" s="153">
        <f t="shared" si="1"/>
        <v>4.2439818798708152E-2</v>
      </c>
      <c r="N23" s="152">
        <v>9639.0280000000039</v>
      </c>
      <c r="O23" s="151">
        <v>5646.777000000001</v>
      </c>
      <c r="P23" s="151">
        <f t="shared" si="6"/>
        <v>15285.805000000004</v>
      </c>
      <c r="Q23" s="150">
        <f t="shared" si="7"/>
        <v>-72.771417664951258</v>
      </c>
    </row>
    <row r="24" spans="1:17" s="148" customFormat="1" ht="14.25" x14ac:dyDescent="0.3">
      <c r="A24" s="175" t="s">
        <v>1</v>
      </c>
    </row>
    <row r="25" spans="1:17" x14ac:dyDescent="0.25">
      <c r="A25" s="175" t="s">
        <v>41</v>
      </c>
    </row>
    <row r="26" spans="1:17" x14ac:dyDescent="0.25">
      <c r="A26" s="146" t="s">
        <v>29</v>
      </c>
    </row>
  </sheetData>
  <mergeCells count="14">
    <mergeCell ref="Q6:Q7"/>
    <mergeCell ref="M6:M7"/>
    <mergeCell ref="N6:P6"/>
    <mergeCell ref="J6:L6"/>
    <mergeCell ref="B6:D6"/>
    <mergeCell ref="F6:H6"/>
    <mergeCell ref="A5:A7"/>
    <mergeCell ref="E6:E7"/>
    <mergeCell ref="I6:I7"/>
    <mergeCell ref="N1:Q1"/>
    <mergeCell ref="B5:I5"/>
    <mergeCell ref="J5:Q5"/>
    <mergeCell ref="A3:Q3"/>
    <mergeCell ref="A4:Q4"/>
  </mergeCells>
  <conditionalFormatting sqref="Q24:Q65536 I24:I65536 Q3 I3">
    <cfRule type="cellIs" dxfId="59" priority="2" stopIfTrue="1" operator="lessThan">
      <formula>0</formula>
    </cfRule>
  </conditionalFormatting>
  <conditionalFormatting sqref="I8:I23 Q8:Q23">
    <cfRule type="cellIs" dxfId="58" priority="3" stopIfTrue="1" operator="lessThan">
      <formula>0</formula>
    </cfRule>
    <cfRule type="cellIs" dxfId="57" priority="4" stopIfTrue="1" operator="greaterThanOrEqual">
      <formula>0</formula>
    </cfRule>
  </conditionalFormatting>
  <conditionalFormatting sqref="I5 Q5">
    <cfRule type="cellIs" dxfId="56" priority="1" stopIfTrue="1" operator="lessThan">
      <formula>0</formula>
    </cfRule>
  </conditionalFormatting>
  <hyperlinks>
    <hyperlink ref="N1:Q1" location="INDICE!A1" display="Volver al Indice"/>
  </hyperlinks>
  <pageMargins left="0.43" right="0.39" top="1.71" bottom="1" header="0.5" footer="0.5"/>
  <pageSetup scale="122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0"/>
    <pageSetUpPr autoPageBreaks="0"/>
  </sheetPr>
  <dimension ref="A1:Y39"/>
  <sheetViews>
    <sheetView showGridLines="0" zoomScale="80" zoomScaleNormal="80" workbookViewId="0">
      <selection activeCell="A3" sqref="A3:Y37"/>
    </sheetView>
  </sheetViews>
  <sheetFormatPr defaultColWidth="8" defaultRowHeight="13.5" x14ac:dyDescent="0.25"/>
  <cols>
    <col min="1" max="1" width="24.85546875" style="182" customWidth="1"/>
    <col min="2" max="2" width="9.28515625" style="182" bestFit="1" customWidth="1"/>
    <col min="3" max="3" width="12.42578125" style="182" bestFit="1" customWidth="1"/>
    <col min="4" max="4" width="8.5703125" style="182" bestFit="1" customWidth="1"/>
    <col min="5" max="5" width="10.5703125" style="182" bestFit="1" customWidth="1"/>
    <col min="6" max="6" width="11.7109375" style="182" customWidth="1"/>
    <col min="7" max="7" width="10.7109375" style="182" customWidth="1"/>
    <col min="8" max="9" width="10.42578125" style="182" bestFit="1" customWidth="1"/>
    <col min="10" max="10" width="9" style="182" bestFit="1" customWidth="1"/>
    <col min="11" max="11" width="10.5703125" style="182" bestFit="1" customWidth="1"/>
    <col min="12" max="12" width="10.85546875" style="182" customWidth="1"/>
    <col min="13" max="13" width="9.42578125" style="182" customWidth="1"/>
    <col min="14" max="14" width="11.140625" style="182" customWidth="1"/>
    <col min="15" max="15" width="12.42578125" style="182" bestFit="1" customWidth="1"/>
    <col min="16" max="16" width="9.42578125" style="182" customWidth="1"/>
    <col min="17" max="17" width="10.5703125" style="182" bestFit="1" customWidth="1"/>
    <col min="18" max="18" width="11.85546875" style="182" customWidth="1"/>
    <col min="19" max="19" width="10.140625" style="182" customWidth="1"/>
    <col min="20" max="21" width="11.140625" style="182" bestFit="1" customWidth="1"/>
    <col min="22" max="23" width="10.28515625" style="182" customWidth="1"/>
    <col min="24" max="24" width="10.7109375" style="182" customWidth="1"/>
    <col min="25" max="25" width="9.85546875" style="182" bestFit="1" customWidth="1"/>
    <col min="26" max="16384" width="8" style="182"/>
  </cols>
  <sheetData>
    <row r="1" spans="1:25" ht="18.75" thickBot="1" x14ac:dyDescent="0.3">
      <c r="X1" s="624" t="s">
        <v>28</v>
      </c>
      <c r="Y1" s="625"/>
    </row>
    <row r="2" spans="1:25" ht="5.25" customHeight="1" thickBot="1" x14ac:dyDescent="0.3"/>
    <row r="3" spans="1:25" ht="24.75" customHeight="1" thickTop="1" x14ac:dyDescent="0.25">
      <c r="A3" s="626" t="s">
        <v>47</v>
      </c>
      <c r="B3" s="627"/>
      <c r="C3" s="627"/>
      <c r="D3" s="627"/>
      <c r="E3" s="627"/>
      <c r="F3" s="627"/>
      <c r="G3" s="627"/>
      <c r="H3" s="627"/>
      <c r="I3" s="627"/>
      <c r="J3" s="627"/>
      <c r="K3" s="627"/>
      <c r="L3" s="627"/>
      <c r="M3" s="627"/>
      <c r="N3" s="627"/>
      <c r="O3" s="627"/>
      <c r="P3" s="627"/>
      <c r="Q3" s="627"/>
      <c r="R3" s="627"/>
      <c r="S3" s="627"/>
      <c r="T3" s="627"/>
      <c r="U3" s="627"/>
      <c r="V3" s="627"/>
      <c r="W3" s="627"/>
      <c r="X3" s="627"/>
      <c r="Y3" s="628"/>
    </row>
    <row r="4" spans="1:25" ht="21.2" customHeight="1" thickBot="1" x14ac:dyDescent="0.3">
      <c r="A4" s="640" t="s">
        <v>46</v>
      </c>
      <c r="B4" s="641"/>
      <c r="C4" s="641"/>
      <c r="D4" s="641"/>
      <c r="E4" s="641"/>
      <c r="F4" s="641"/>
      <c r="G4" s="641"/>
      <c r="H4" s="641"/>
      <c r="I4" s="641"/>
      <c r="J4" s="641"/>
      <c r="K4" s="641"/>
      <c r="L4" s="641"/>
      <c r="M4" s="641"/>
      <c r="N4" s="641"/>
      <c r="O4" s="641"/>
      <c r="P4" s="641"/>
      <c r="Q4" s="641"/>
      <c r="R4" s="641"/>
      <c r="S4" s="641"/>
      <c r="T4" s="641"/>
      <c r="U4" s="641"/>
      <c r="V4" s="641"/>
      <c r="W4" s="641"/>
      <c r="X4" s="641"/>
      <c r="Y4" s="642"/>
    </row>
    <row r="5" spans="1:25" s="228" customFormat="1" ht="19.899999999999999" customHeight="1" thickTop="1" thickBot="1" x14ac:dyDescent="0.3">
      <c r="A5" s="629" t="s">
        <v>45</v>
      </c>
      <c r="B5" s="647" t="s">
        <v>37</v>
      </c>
      <c r="C5" s="648"/>
      <c r="D5" s="648"/>
      <c r="E5" s="648"/>
      <c r="F5" s="648"/>
      <c r="G5" s="648"/>
      <c r="H5" s="648"/>
      <c r="I5" s="648"/>
      <c r="J5" s="649"/>
      <c r="K5" s="649"/>
      <c r="L5" s="649"/>
      <c r="M5" s="650"/>
      <c r="N5" s="651" t="s">
        <v>36</v>
      </c>
      <c r="O5" s="648"/>
      <c r="P5" s="648"/>
      <c r="Q5" s="648"/>
      <c r="R5" s="648"/>
      <c r="S5" s="648"/>
      <c r="T5" s="648"/>
      <c r="U5" s="648"/>
      <c r="V5" s="648"/>
      <c r="W5" s="648"/>
      <c r="X5" s="648"/>
      <c r="Y5" s="650"/>
    </row>
    <row r="6" spans="1:25" s="227" customFormat="1" ht="26.25" customHeight="1" thickBot="1" x14ac:dyDescent="0.3">
      <c r="A6" s="630"/>
      <c r="B6" s="636" t="s">
        <v>450</v>
      </c>
      <c r="C6" s="637"/>
      <c r="D6" s="637"/>
      <c r="E6" s="637"/>
      <c r="F6" s="638"/>
      <c r="G6" s="633" t="s">
        <v>35</v>
      </c>
      <c r="H6" s="636" t="s">
        <v>451</v>
      </c>
      <c r="I6" s="637"/>
      <c r="J6" s="637"/>
      <c r="K6" s="637"/>
      <c r="L6" s="638"/>
      <c r="M6" s="633" t="s">
        <v>34</v>
      </c>
      <c r="N6" s="643" t="s">
        <v>452</v>
      </c>
      <c r="O6" s="637"/>
      <c r="P6" s="637"/>
      <c r="Q6" s="637"/>
      <c r="R6" s="637"/>
      <c r="S6" s="633" t="s">
        <v>35</v>
      </c>
      <c r="T6" s="644" t="s">
        <v>453</v>
      </c>
      <c r="U6" s="645"/>
      <c r="V6" s="645"/>
      <c r="W6" s="645"/>
      <c r="X6" s="646"/>
      <c r="Y6" s="633" t="s">
        <v>34</v>
      </c>
    </row>
    <row r="7" spans="1:25" s="222" customFormat="1" ht="26.25" customHeight="1" x14ac:dyDescent="0.25">
      <c r="A7" s="631"/>
      <c r="B7" s="616" t="s">
        <v>22</v>
      </c>
      <c r="C7" s="617"/>
      <c r="D7" s="618" t="s">
        <v>21</v>
      </c>
      <c r="E7" s="619"/>
      <c r="F7" s="620" t="s">
        <v>17</v>
      </c>
      <c r="G7" s="634"/>
      <c r="H7" s="616" t="s">
        <v>22</v>
      </c>
      <c r="I7" s="617"/>
      <c r="J7" s="618" t="s">
        <v>21</v>
      </c>
      <c r="K7" s="619"/>
      <c r="L7" s="620" t="s">
        <v>17</v>
      </c>
      <c r="M7" s="634"/>
      <c r="N7" s="617" t="s">
        <v>22</v>
      </c>
      <c r="O7" s="617"/>
      <c r="P7" s="622" t="s">
        <v>21</v>
      </c>
      <c r="Q7" s="617"/>
      <c r="R7" s="620" t="s">
        <v>17</v>
      </c>
      <c r="S7" s="634"/>
      <c r="T7" s="623" t="s">
        <v>22</v>
      </c>
      <c r="U7" s="619"/>
      <c r="V7" s="618" t="s">
        <v>21</v>
      </c>
      <c r="W7" s="639"/>
      <c r="X7" s="620" t="s">
        <v>17</v>
      </c>
      <c r="Y7" s="634"/>
    </row>
    <row r="8" spans="1:25" s="222" customFormat="1" ht="30.75" thickBot="1" x14ac:dyDescent="0.3">
      <c r="A8" s="632"/>
      <c r="B8" s="225" t="s">
        <v>19</v>
      </c>
      <c r="C8" s="223" t="s">
        <v>18</v>
      </c>
      <c r="D8" s="224" t="s">
        <v>19</v>
      </c>
      <c r="E8" s="223" t="s">
        <v>18</v>
      </c>
      <c r="F8" s="621"/>
      <c r="G8" s="635"/>
      <c r="H8" s="225" t="s">
        <v>19</v>
      </c>
      <c r="I8" s="223" t="s">
        <v>18</v>
      </c>
      <c r="J8" s="224" t="s">
        <v>19</v>
      </c>
      <c r="K8" s="223" t="s">
        <v>18</v>
      </c>
      <c r="L8" s="621"/>
      <c r="M8" s="635"/>
      <c r="N8" s="226" t="s">
        <v>19</v>
      </c>
      <c r="O8" s="223" t="s">
        <v>18</v>
      </c>
      <c r="P8" s="224" t="s">
        <v>19</v>
      </c>
      <c r="Q8" s="223" t="s">
        <v>18</v>
      </c>
      <c r="R8" s="621"/>
      <c r="S8" s="635"/>
      <c r="T8" s="225" t="s">
        <v>19</v>
      </c>
      <c r="U8" s="223" t="s">
        <v>18</v>
      </c>
      <c r="V8" s="224" t="s">
        <v>19</v>
      </c>
      <c r="W8" s="223" t="s">
        <v>18</v>
      </c>
      <c r="X8" s="621"/>
      <c r="Y8" s="635"/>
    </row>
    <row r="9" spans="1:25" s="211" customFormat="1" ht="18" customHeight="1" thickTop="1" thickBot="1" x14ac:dyDescent="0.3">
      <c r="A9" s="221" t="s">
        <v>24</v>
      </c>
      <c r="B9" s="220">
        <f>SUM(B10:B37)</f>
        <v>288883</v>
      </c>
      <c r="C9" s="214">
        <f>SUM(C10:C37)</f>
        <v>260029</v>
      </c>
      <c r="D9" s="215">
        <f>SUM(D10:D37)</f>
        <v>1037</v>
      </c>
      <c r="E9" s="214">
        <f>SUM(E10:E37)</f>
        <v>920</v>
      </c>
      <c r="F9" s="213">
        <f t="shared" ref="F9:F37" si="0">SUM(B9:E9)</f>
        <v>550869</v>
      </c>
      <c r="G9" s="217">
        <f t="shared" ref="G9:G37" si="1">F9/$F$9</f>
        <v>1</v>
      </c>
      <c r="H9" s="216">
        <f>SUM(H10:H37)</f>
        <v>255954</v>
      </c>
      <c r="I9" s="214">
        <f>SUM(I10:I37)</f>
        <v>225061</v>
      </c>
      <c r="J9" s="215">
        <f>SUM(J10:J37)</f>
        <v>1870</v>
      </c>
      <c r="K9" s="214">
        <f>SUM(K10:K37)</f>
        <v>1747</v>
      </c>
      <c r="L9" s="213">
        <f t="shared" ref="L9:L37" si="2">SUM(H9:K9)</f>
        <v>484632</v>
      </c>
      <c r="M9" s="219">
        <f t="shared" ref="M9:M37" si="3">IF(ISERROR(F9/L9-1),"         /0",(F9/L9-1))</f>
        <v>0.13667483781508438</v>
      </c>
      <c r="N9" s="218">
        <f>SUM(N10:N37)</f>
        <v>2630922</v>
      </c>
      <c r="O9" s="214">
        <f>SUM(O10:O37)</f>
        <v>2485805</v>
      </c>
      <c r="P9" s="215">
        <f>SUM(P10:P37)</f>
        <v>22921</v>
      </c>
      <c r="Q9" s="214">
        <f>SUM(Q10:Q37)</f>
        <v>21821</v>
      </c>
      <c r="R9" s="213">
        <f t="shared" ref="R9:R37" si="4">SUM(N9:Q9)</f>
        <v>5161469</v>
      </c>
      <c r="S9" s="217">
        <f t="shared" ref="S9:S37" si="5">R9/$R$9</f>
        <v>1</v>
      </c>
      <c r="T9" s="216">
        <f>SUM(T10:T37)</f>
        <v>2299427</v>
      </c>
      <c r="U9" s="214">
        <f>SUM(U10:U37)</f>
        <v>2190231</v>
      </c>
      <c r="V9" s="215">
        <f>SUM(V10:V37)</f>
        <v>28160</v>
      </c>
      <c r="W9" s="214">
        <f>SUM(W10:W37)</f>
        <v>29634</v>
      </c>
      <c r="X9" s="213">
        <f t="shared" ref="X9:X37" si="6">SUM(T9:W9)</f>
        <v>4547452</v>
      </c>
      <c r="Y9" s="212">
        <f>IF(ISERROR(R9/X9-1),"         /0",(R9/X9-1))</f>
        <v>0.13502440487552159</v>
      </c>
    </row>
    <row r="10" spans="1:25" ht="19.350000000000001" customHeight="1" thickTop="1" x14ac:dyDescent="0.3">
      <c r="A10" s="210" t="s">
        <v>150</v>
      </c>
      <c r="B10" s="208">
        <v>105987</v>
      </c>
      <c r="C10" s="204">
        <v>95682</v>
      </c>
      <c r="D10" s="205">
        <v>124</v>
      </c>
      <c r="E10" s="204">
        <v>87</v>
      </c>
      <c r="F10" s="203">
        <f t="shared" si="0"/>
        <v>201880</v>
      </c>
      <c r="G10" s="207">
        <f t="shared" si="1"/>
        <v>0.36647551414220075</v>
      </c>
      <c r="H10" s="206">
        <v>92087</v>
      </c>
      <c r="I10" s="204">
        <v>85597</v>
      </c>
      <c r="J10" s="205">
        <v>392</v>
      </c>
      <c r="K10" s="204">
        <v>375</v>
      </c>
      <c r="L10" s="203">
        <f t="shared" si="2"/>
        <v>178451</v>
      </c>
      <c r="M10" s="209">
        <f t="shared" si="3"/>
        <v>0.13129094261169727</v>
      </c>
      <c r="N10" s="208">
        <v>954230</v>
      </c>
      <c r="O10" s="204">
        <v>917889</v>
      </c>
      <c r="P10" s="205">
        <v>5479</v>
      </c>
      <c r="Q10" s="204">
        <v>4665</v>
      </c>
      <c r="R10" s="203">
        <f t="shared" si="4"/>
        <v>1882263</v>
      </c>
      <c r="S10" s="207">
        <f t="shared" si="5"/>
        <v>0.36467583162855383</v>
      </c>
      <c r="T10" s="206">
        <v>796081</v>
      </c>
      <c r="U10" s="204">
        <v>810305</v>
      </c>
      <c r="V10" s="205">
        <v>9387</v>
      </c>
      <c r="W10" s="204">
        <v>10270</v>
      </c>
      <c r="X10" s="203">
        <f t="shared" si="6"/>
        <v>1626043</v>
      </c>
      <c r="Y10" s="202">
        <f t="shared" ref="Y10:Y37" si="7">IF(ISERROR(R10/X10-1),"         /0",IF(R10/X10&gt;5,"  *  ",(R10/X10-1)))</f>
        <v>0.15757270871680507</v>
      </c>
    </row>
    <row r="11" spans="1:25" ht="19.350000000000001" customHeight="1" x14ac:dyDescent="0.3">
      <c r="A11" s="201" t="s">
        <v>152</v>
      </c>
      <c r="B11" s="199">
        <v>40235</v>
      </c>
      <c r="C11" s="195">
        <v>36388</v>
      </c>
      <c r="D11" s="196">
        <v>102</v>
      </c>
      <c r="E11" s="195">
        <v>102</v>
      </c>
      <c r="F11" s="194">
        <f t="shared" si="0"/>
        <v>76827</v>
      </c>
      <c r="G11" s="198">
        <f t="shared" si="1"/>
        <v>0.1394650996879476</v>
      </c>
      <c r="H11" s="197">
        <v>19491</v>
      </c>
      <c r="I11" s="195">
        <v>16492</v>
      </c>
      <c r="J11" s="196"/>
      <c r="K11" s="195"/>
      <c r="L11" s="194">
        <f t="shared" si="2"/>
        <v>35983</v>
      </c>
      <c r="M11" s="200">
        <f t="shared" si="3"/>
        <v>1.1350915710196481</v>
      </c>
      <c r="N11" s="199">
        <v>317653</v>
      </c>
      <c r="O11" s="195">
        <v>267865</v>
      </c>
      <c r="P11" s="196">
        <v>3375</v>
      </c>
      <c r="Q11" s="195">
        <v>3309</v>
      </c>
      <c r="R11" s="194">
        <f t="shared" si="4"/>
        <v>592202</v>
      </c>
      <c r="S11" s="198">
        <f t="shared" si="5"/>
        <v>0.11473516551198894</v>
      </c>
      <c r="T11" s="197">
        <v>178518</v>
      </c>
      <c r="U11" s="195">
        <v>162974</v>
      </c>
      <c r="V11" s="196">
        <v>1656</v>
      </c>
      <c r="W11" s="195">
        <v>2140</v>
      </c>
      <c r="X11" s="194">
        <f t="shared" si="6"/>
        <v>345288</v>
      </c>
      <c r="Y11" s="193">
        <f t="shared" si="7"/>
        <v>0.71509580408238915</v>
      </c>
    </row>
    <row r="12" spans="1:25" ht="19.350000000000001" customHeight="1" x14ac:dyDescent="0.3">
      <c r="A12" s="201" t="s">
        <v>172</v>
      </c>
      <c r="B12" s="199">
        <v>13399</v>
      </c>
      <c r="C12" s="195">
        <v>13992</v>
      </c>
      <c r="D12" s="196">
        <v>0</v>
      </c>
      <c r="E12" s="195">
        <v>0</v>
      </c>
      <c r="F12" s="194">
        <f t="shared" si="0"/>
        <v>27391</v>
      </c>
      <c r="G12" s="198">
        <f t="shared" si="1"/>
        <v>4.9723255438225783E-2</v>
      </c>
      <c r="H12" s="197">
        <v>10663</v>
      </c>
      <c r="I12" s="195">
        <v>10756</v>
      </c>
      <c r="J12" s="196"/>
      <c r="K12" s="195"/>
      <c r="L12" s="194">
        <f t="shared" si="2"/>
        <v>21419</v>
      </c>
      <c r="M12" s="200">
        <f t="shared" si="3"/>
        <v>0.27881787198281893</v>
      </c>
      <c r="N12" s="199">
        <v>112639</v>
      </c>
      <c r="O12" s="195">
        <v>111509</v>
      </c>
      <c r="P12" s="196">
        <v>687</v>
      </c>
      <c r="Q12" s="195">
        <v>596</v>
      </c>
      <c r="R12" s="194">
        <f t="shared" si="4"/>
        <v>225431</v>
      </c>
      <c r="S12" s="198">
        <f t="shared" si="5"/>
        <v>4.3675744250328732E-2</v>
      </c>
      <c r="T12" s="197">
        <v>40122</v>
      </c>
      <c r="U12" s="195">
        <v>40685</v>
      </c>
      <c r="V12" s="196">
        <v>319</v>
      </c>
      <c r="W12" s="195">
        <v>388</v>
      </c>
      <c r="X12" s="194">
        <f t="shared" si="6"/>
        <v>81514</v>
      </c>
      <c r="Y12" s="193">
        <f t="shared" si="7"/>
        <v>1.7655494761636037</v>
      </c>
    </row>
    <row r="13" spans="1:25" ht="19.350000000000001" customHeight="1" x14ac:dyDescent="0.3">
      <c r="A13" s="201" t="s">
        <v>171</v>
      </c>
      <c r="B13" s="199">
        <v>15637</v>
      </c>
      <c r="C13" s="195">
        <v>11520</v>
      </c>
      <c r="D13" s="196">
        <v>0</v>
      </c>
      <c r="E13" s="195">
        <v>0</v>
      </c>
      <c r="F13" s="194">
        <f t="shared" ref="F13:F19" si="8">SUM(B13:E13)</f>
        <v>27157</v>
      </c>
      <c r="G13" s="198">
        <f t="shared" si="1"/>
        <v>4.929847205052381E-2</v>
      </c>
      <c r="H13" s="197">
        <v>13692</v>
      </c>
      <c r="I13" s="195">
        <v>9401</v>
      </c>
      <c r="J13" s="196"/>
      <c r="K13" s="195"/>
      <c r="L13" s="194">
        <f t="shared" ref="L13:L19" si="9">SUM(H13:K13)</f>
        <v>23093</v>
      </c>
      <c r="M13" s="200">
        <f t="shared" ref="M13:M19" si="10">IF(ISERROR(F13/L13-1),"         /0",(F13/L13-1))</f>
        <v>0.17598406443511028</v>
      </c>
      <c r="N13" s="199">
        <v>127512</v>
      </c>
      <c r="O13" s="195">
        <v>114155</v>
      </c>
      <c r="P13" s="196"/>
      <c r="Q13" s="195"/>
      <c r="R13" s="194">
        <f t="shared" ref="R13:R19" si="11">SUM(N13:Q13)</f>
        <v>241667</v>
      </c>
      <c r="S13" s="198">
        <f t="shared" si="5"/>
        <v>4.6821360353031277E-2</v>
      </c>
      <c r="T13" s="197">
        <v>103112</v>
      </c>
      <c r="U13" s="195">
        <v>90628</v>
      </c>
      <c r="V13" s="196"/>
      <c r="W13" s="195"/>
      <c r="X13" s="194">
        <f t="shared" ref="X13:X19" si="12">SUM(T13:W13)</f>
        <v>193740</v>
      </c>
      <c r="Y13" s="193">
        <f t="shared" ref="Y13:Y19" si="13">IF(ISERROR(R13/X13-1),"         /0",IF(R13/X13&gt;5,"  *  ",(R13/X13-1)))</f>
        <v>0.2473779291834417</v>
      </c>
    </row>
    <row r="14" spans="1:25" ht="19.350000000000001" customHeight="1" x14ac:dyDescent="0.3">
      <c r="A14" s="201" t="s">
        <v>170</v>
      </c>
      <c r="B14" s="199">
        <v>13517</v>
      </c>
      <c r="C14" s="195">
        <v>11756</v>
      </c>
      <c r="D14" s="196">
        <v>0</v>
      </c>
      <c r="E14" s="195">
        <v>0</v>
      </c>
      <c r="F14" s="194">
        <f>SUM(B14:E14)</f>
        <v>25273</v>
      </c>
      <c r="G14" s="198">
        <f>F14/$F$9</f>
        <v>4.58784211854361E-2</v>
      </c>
      <c r="H14" s="197">
        <v>16797</v>
      </c>
      <c r="I14" s="195">
        <v>13809</v>
      </c>
      <c r="J14" s="196"/>
      <c r="K14" s="195"/>
      <c r="L14" s="194">
        <f>SUM(H14:K14)</f>
        <v>30606</v>
      </c>
      <c r="M14" s="200">
        <f>IF(ISERROR(F14/L14-1),"         /0",(F14/L14-1))</f>
        <v>-0.17424687969679142</v>
      </c>
      <c r="N14" s="199">
        <v>166333</v>
      </c>
      <c r="O14" s="195">
        <v>159732</v>
      </c>
      <c r="P14" s="196"/>
      <c r="Q14" s="195"/>
      <c r="R14" s="194">
        <f>SUM(N14:Q14)</f>
        <v>326065</v>
      </c>
      <c r="S14" s="198">
        <f>R14/$R$9</f>
        <v>6.3172906782933302E-2</v>
      </c>
      <c r="T14" s="197">
        <v>169087</v>
      </c>
      <c r="U14" s="195">
        <v>163334</v>
      </c>
      <c r="V14" s="196"/>
      <c r="W14" s="195"/>
      <c r="X14" s="194">
        <f>SUM(T14:W14)</f>
        <v>332421</v>
      </c>
      <c r="Y14" s="193">
        <f>IF(ISERROR(R14/X14-1),"         /0",IF(R14/X14&gt;5,"  *  ",(R14/X14-1)))</f>
        <v>-1.9120332349640945E-2</v>
      </c>
    </row>
    <row r="15" spans="1:25" ht="19.350000000000001" customHeight="1" x14ac:dyDescent="0.3">
      <c r="A15" s="201" t="s">
        <v>174</v>
      </c>
      <c r="B15" s="199">
        <v>10373</v>
      </c>
      <c r="C15" s="195">
        <v>9692</v>
      </c>
      <c r="D15" s="196">
        <v>0</v>
      </c>
      <c r="E15" s="195">
        <v>0</v>
      </c>
      <c r="F15" s="194">
        <f t="shared" si="8"/>
        <v>20065</v>
      </c>
      <c r="G15" s="198">
        <f>F15/$F$9</f>
        <v>3.6424267838633138E-2</v>
      </c>
      <c r="H15" s="197">
        <v>8664</v>
      </c>
      <c r="I15" s="195">
        <v>8437</v>
      </c>
      <c r="J15" s="196"/>
      <c r="K15" s="195"/>
      <c r="L15" s="194">
        <f t="shared" si="9"/>
        <v>17101</v>
      </c>
      <c r="M15" s="200">
        <f t="shared" si="10"/>
        <v>0.17332319747383185</v>
      </c>
      <c r="N15" s="199">
        <v>93084</v>
      </c>
      <c r="O15" s="195">
        <v>89179</v>
      </c>
      <c r="P15" s="196"/>
      <c r="Q15" s="195"/>
      <c r="R15" s="194">
        <f t="shared" si="11"/>
        <v>182263</v>
      </c>
      <c r="S15" s="198">
        <f>R15/$R$9</f>
        <v>3.531223378460667E-2</v>
      </c>
      <c r="T15" s="197">
        <v>78143</v>
      </c>
      <c r="U15" s="195">
        <v>76290</v>
      </c>
      <c r="V15" s="196"/>
      <c r="W15" s="195"/>
      <c r="X15" s="194">
        <f t="shared" si="12"/>
        <v>154433</v>
      </c>
      <c r="Y15" s="193">
        <f t="shared" si="13"/>
        <v>0.18020759811698284</v>
      </c>
    </row>
    <row r="16" spans="1:25" ht="19.350000000000001" customHeight="1" x14ac:dyDescent="0.3">
      <c r="A16" s="201" t="s">
        <v>173</v>
      </c>
      <c r="B16" s="199">
        <v>10209</v>
      </c>
      <c r="C16" s="195">
        <v>8641</v>
      </c>
      <c r="D16" s="196">
        <v>0</v>
      </c>
      <c r="E16" s="195">
        <v>0</v>
      </c>
      <c r="F16" s="194">
        <f t="shared" si="8"/>
        <v>18850</v>
      </c>
      <c r="G16" s="198">
        <f>F16/$F$9</f>
        <v>3.4218661787103651E-2</v>
      </c>
      <c r="H16" s="197">
        <v>8963</v>
      </c>
      <c r="I16" s="195">
        <v>7542</v>
      </c>
      <c r="J16" s="196"/>
      <c r="K16" s="195"/>
      <c r="L16" s="194">
        <f t="shared" si="9"/>
        <v>16505</v>
      </c>
      <c r="M16" s="200">
        <f t="shared" si="10"/>
        <v>0.14207815813389879</v>
      </c>
      <c r="N16" s="199">
        <v>89188</v>
      </c>
      <c r="O16" s="195">
        <v>87032</v>
      </c>
      <c r="P16" s="196"/>
      <c r="Q16" s="195"/>
      <c r="R16" s="194">
        <f t="shared" si="11"/>
        <v>176220</v>
      </c>
      <c r="S16" s="198">
        <f>R16/$R$9</f>
        <v>3.4141443065917862E-2</v>
      </c>
      <c r="T16" s="197">
        <v>83645</v>
      </c>
      <c r="U16" s="195">
        <v>79701</v>
      </c>
      <c r="V16" s="196"/>
      <c r="W16" s="195"/>
      <c r="X16" s="194">
        <f t="shared" si="12"/>
        <v>163346</v>
      </c>
      <c r="Y16" s="193">
        <f t="shared" si="13"/>
        <v>7.8814296034185105E-2</v>
      </c>
    </row>
    <row r="17" spans="1:25" ht="19.350000000000001" customHeight="1" x14ac:dyDescent="0.3">
      <c r="A17" s="201" t="s">
        <v>175</v>
      </c>
      <c r="B17" s="199">
        <v>9259</v>
      </c>
      <c r="C17" s="195">
        <v>8362</v>
      </c>
      <c r="D17" s="196">
        <v>0</v>
      </c>
      <c r="E17" s="195">
        <v>0</v>
      </c>
      <c r="F17" s="194">
        <f t="shared" si="8"/>
        <v>17621</v>
      </c>
      <c r="G17" s="198">
        <f t="shared" si="1"/>
        <v>3.1987641344856946E-2</v>
      </c>
      <c r="H17" s="197">
        <v>10759</v>
      </c>
      <c r="I17" s="195">
        <v>10280</v>
      </c>
      <c r="J17" s="196"/>
      <c r="K17" s="195"/>
      <c r="L17" s="194">
        <f t="shared" si="9"/>
        <v>21039</v>
      </c>
      <c r="M17" s="200">
        <f t="shared" si="10"/>
        <v>-0.16246019297495129</v>
      </c>
      <c r="N17" s="199">
        <v>93664</v>
      </c>
      <c r="O17" s="195">
        <v>87821</v>
      </c>
      <c r="P17" s="196"/>
      <c r="Q17" s="195"/>
      <c r="R17" s="194">
        <f t="shared" si="11"/>
        <v>181485</v>
      </c>
      <c r="S17" s="198">
        <f t="shared" si="5"/>
        <v>3.5161501502769851E-2</v>
      </c>
      <c r="T17" s="197">
        <v>91961</v>
      </c>
      <c r="U17" s="195">
        <v>92847</v>
      </c>
      <c r="V17" s="196"/>
      <c r="W17" s="195"/>
      <c r="X17" s="194">
        <f t="shared" si="12"/>
        <v>184808</v>
      </c>
      <c r="Y17" s="193">
        <f t="shared" si="13"/>
        <v>-1.7980823340980945E-2</v>
      </c>
    </row>
    <row r="18" spans="1:25" ht="19.350000000000001" customHeight="1" x14ac:dyDescent="0.3">
      <c r="A18" s="201" t="s">
        <v>178</v>
      </c>
      <c r="B18" s="199">
        <v>9193</v>
      </c>
      <c r="C18" s="195">
        <v>8119</v>
      </c>
      <c r="D18" s="196">
        <v>0</v>
      </c>
      <c r="E18" s="195">
        <v>0</v>
      </c>
      <c r="F18" s="194">
        <f t="shared" si="8"/>
        <v>17312</v>
      </c>
      <c r="G18" s="198">
        <f t="shared" si="1"/>
        <v>3.1426709435455613E-2</v>
      </c>
      <c r="H18" s="197">
        <v>8825</v>
      </c>
      <c r="I18" s="195">
        <v>7997</v>
      </c>
      <c r="J18" s="196"/>
      <c r="K18" s="195"/>
      <c r="L18" s="194">
        <f t="shared" si="9"/>
        <v>16822</v>
      </c>
      <c r="M18" s="200">
        <f t="shared" si="10"/>
        <v>2.9128522173344384E-2</v>
      </c>
      <c r="N18" s="199">
        <v>78441</v>
      </c>
      <c r="O18" s="195">
        <v>76278</v>
      </c>
      <c r="P18" s="196"/>
      <c r="Q18" s="195"/>
      <c r="R18" s="194">
        <f t="shared" si="11"/>
        <v>154719</v>
      </c>
      <c r="S18" s="198">
        <f t="shared" si="5"/>
        <v>2.9975768526363328E-2</v>
      </c>
      <c r="T18" s="197">
        <v>82461</v>
      </c>
      <c r="U18" s="195">
        <v>77269</v>
      </c>
      <c r="V18" s="196"/>
      <c r="W18" s="195"/>
      <c r="X18" s="194">
        <f t="shared" si="12"/>
        <v>159730</v>
      </c>
      <c r="Y18" s="193">
        <f t="shared" si="13"/>
        <v>-3.1371689726413354E-2</v>
      </c>
    </row>
    <row r="19" spans="1:25" ht="19.350000000000001" customHeight="1" x14ac:dyDescent="0.3">
      <c r="A19" s="201" t="s">
        <v>179</v>
      </c>
      <c r="B19" s="199">
        <v>7856</v>
      </c>
      <c r="C19" s="195">
        <v>6668</v>
      </c>
      <c r="D19" s="196">
        <v>0</v>
      </c>
      <c r="E19" s="195">
        <v>0</v>
      </c>
      <c r="F19" s="194">
        <f t="shared" si="8"/>
        <v>14524</v>
      </c>
      <c r="G19" s="198">
        <f t="shared" si="1"/>
        <v>2.6365615055485059E-2</v>
      </c>
      <c r="H19" s="197">
        <v>7875</v>
      </c>
      <c r="I19" s="195">
        <v>6126</v>
      </c>
      <c r="J19" s="196"/>
      <c r="K19" s="195"/>
      <c r="L19" s="194">
        <f t="shared" si="9"/>
        <v>14001</v>
      </c>
      <c r="M19" s="200">
        <f t="shared" si="10"/>
        <v>3.7354474680380001E-2</v>
      </c>
      <c r="N19" s="199">
        <v>65476</v>
      </c>
      <c r="O19" s="195">
        <v>59543</v>
      </c>
      <c r="P19" s="196"/>
      <c r="Q19" s="195"/>
      <c r="R19" s="194">
        <f t="shared" si="11"/>
        <v>125019</v>
      </c>
      <c r="S19" s="198">
        <f t="shared" si="5"/>
        <v>2.422159272873672E-2</v>
      </c>
      <c r="T19" s="197">
        <v>64420</v>
      </c>
      <c r="U19" s="195">
        <v>58077</v>
      </c>
      <c r="V19" s="196"/>
      <c r="W19" s="195"/>
      <c r="X19" s="194">
        <f t="shared" si="12"/>
        <v>122497</v>
      </c>
      <c r="Y19" s="193">
        <f t="shared" si="13"/>
        <v>2.0588259304309409E-2</v>
      </c>
    </row>
    <row r="20" spans="1:25" ht="19.350000000000001" customHeight="1" x14ac:dyDescent="0.3">
      <c r="A20" s="201" t="s">
        <v>177</v>
      </c>
      <c r="B20" s="199">
        <v>7119</v>
      </c>
      <c r="C20" s="195">
        <v>6173</v>
      </c>
      <c r="D20" s="196">
        <v>0</v>
      </c>
      <c r="E20" s="195">
        <v>0</v>
      </c>
      <c r="F20" s="194">
        <f t="shared" si="0"/>
        <v>13292</v>
      </c>
      <c r="G20" s="198">
        <f t="shared" si="1"/>
        <v>2.4129148672370381E-2</v>
      </c>
      <c r="H20" s="197">
        <v>5027</v>
      </c>
      <c r="I20" s="195">
        <v>3539</v>
      </c>
      <c r="J20" s="196"/>
      <c r="K20" s="195"/>
      <c r="L20" s="194">
        <f t="shared" si="2"/>
        <v>8566</v>
      </c>
      <c r="M20" s="200">
        <f t="shared" si="3"/>
        <v>0.55171608685500817</v>
      </c>
      <c r="N20" s="199">
        <v>59303</v>
      </c>
      <c r="O20" s="195">
        <v>56827</v>
      </c>
      <c r="P20" s="196"/>
      <c r="Q20" s="195"/>
      <c r="R20" s="194">
        <f t="shared" si="4"/>
        <v>116130</v>
      </c>
      <c r="S20" s="198">
        <f t="shared" si="5"/>
        <v>2.2499408598598579E-2</v>
      </c>
      <c r="T20" s="197">
        <v>61317</v>
      </c>
      <c r="U20" s="195">
        <v>56857</v>
      </c>
      <c r="V20" s="196"/>
      <c r="W20" s="195"/>
      <c r="X20" s="194">
        <f t="shared" si="6"/>
        <v>118174</v>
      </c>
      <c r="Y20" s="193">
        <f t="shared" si="7"/>
        <v>-1.7296528847292936E-2</v>
      </c>
    </row>
    <row r="21" spans="1:25" ht="19.350000000000001" customHeight="1" x14ac:dyDescent="0.3">
      <c r="A21" s="201" t="s">
        <v>180</v>
      </c>
      <c r="B21" s="199">
        <v>5856</v>
      </c>
      <c r="C21" s="195">
        <v>5629</v>
      </c>
      <c r="D21" s="196">
        <v>516</v>
      </c>
      <c r="E21" s="195">
        <v>507</v>
      </c>
      <c r="F21" s="194">
        <f t="shared" si="0"/>
        <v>12508</v>
      </c>
      <c r="G21" s="198">
        <f t="shared" si="1"/>
        <v>2.2705942792206495E-2</v>
      </c>
      <c r="H21" s="197">
        <v>3823</v>
      </c>
      <c r="I21" s="195">
        <v>3680</v>
      </c>
      <c r="J21" s="196">
        <v>497</v>
      </c>
      <c r="K21" s="195">
        <v>469</v>
      </c>
      <c r="L21" s="194">
        <f t="shared" si="2"/>
        <v>8469</v>
      </c>
      <c r="M21" s="200">
        <f t="shared" si="3"/>
        <v>0.47691581060337707</v>
      </c>
      <c r="N21" s="199">
        <v>49546</v>
      </c>
      <c r="O21" s="195">
        <v>49996</v>
      </c>
      <c r="P21" s="196">
        <v>4031</v>
      </c>
      <c r="Q21" s="195">
        <v>3899</v>
      </c>
      <c r="R21" s="194">
        <f t="shared" si="4"/>
        <v>107472</v>
      </c>
      <c r="S21" s="198">
        <f t="shared" si="5"/>
        <v>2.0821979169108638E-2</v>
      </c>
      <c r="T21" s="197">
        <v>26925</v>
      </c>
      <c r="U21" s="195">
        <v>26242</v>
      </c>
      <c r="V21" s="196">
        <v>5293</v>
      </c>
      <c r="W21" s="195">
        <v>5353</v>
      </c>
      <c r="X21" s="194">
        <f t="shared" si="6"/>
        <v>63813</v>
      </c>
      <c r="Y21" s="193">
        <f t="shared" si="7"/>
        <v>0.68417093695641951</v>
      </c>
    </row>
    <row r="22" spans="1:25" ht="19.350000000000001" customHeight="1" x14ac:dyDescent="0.3">
      <c r="A22" s="201" t="s">
        <v>181</v>
      </c>
      <c r="B22" s="199">
        <v>5685</v>
      </c>
      <c r="C22" s="195">
        <v>4201</v>
      </c>
      <c r="D22" s="196">
        <v>0</v>
      </c>
      <c r="E22" s="195">
        <v>0</v>
      </c>
      <c r="F22" s="194">
        <f t="shared" si="0"/>
        <v>9886</v>
      </c>
      <c r="G22" s="198">
        <f t="shared" si="1"/>
        <v>1.7946190473597173E-2</v>
      </c>
      <c r="H22" s="197"/>
      <c r="I22" s="195"/>
      <c r="J22" s="196"/>
      <c r="K22" s="195"/>
      <c r="L22" s="194">
        <f t="shared" si="2"/>
        <v>0</v>
      </c>
      <c r="M22" s="200" t="str">
        <f t="shared" si="3"/>
        <v xml:space="preserve">         /0</v>
      </c>
      <c r="N22" s="199">
        <v>53238</v>
      </c>
      <c r="O22" s="195">
        <v>46880</v>
      </c>
      <c r="P22" s="196"/>
      <c r="Q22" s="195"/>
      <c r="R22" s="194">
        <f t="shared" si="4"/>
        <v>100118</v>
      </c>
      <c r="S22" s="198">
        <f t="shared" si="5"/>
        <v>1.9397190993494295E-2</v>
      </c>
      <c r="T22" s="197"/>
      <c r="U22" s="195"/>
      <c r="V22" s="196"/>
      <c r="W22" s="195"/>
      <c r="X22" s="194">
        <f t="shared" si="6"/>
        <v>0</v>
      </c>
      <c r="Y22" s="193" t="str">
        <f t="shared" si="7"/>
        <v xml:space="preserve">         /0</v>
      </c>
    </row>
    <row r="23" spans="1:25" ht="19.350000000000001" customHeight="1" x14ac:dyDescent="0.3">
      <c r="A23" s="201" t="s">
        <v>182</v>
      </c>
      <c r="B23" s="199">
        <v>4910</v>
      </c>
      <c r="C23" s="195">
        <v>4643</v>
      </c>
      <c r="D23" s="196">
        <v>0</v>
      </c>
      <c r="E23" s="195">
        <v>0</v>
      </c>
      <c r="F23" s="194">
        <f t="shared" si="0"/>
        <v>9553</v>
      </c>
      <c r="G23" s="198">
        <f t="shared" si="1"/>
        <v>1.7341691037252051E-2</v>
      </c>
      <c r="H23" s="197">
        <v>4615</v>
      </c>
      <c r="I23" s="195">
        <v>4405</v>
      </c>
      <c r="J23" s="196"/>
      <c r="K23" s="195"/>
      <c r="L23" s="194">
        <f t="shared" si="2"/>
        <v>9020</v>
      </c>
      <c r="M23" s="200">
        <f t="shared" si="3"/>
        <v>5.9090909090909083E-2</v>
      </c>
      <c r="N23" s="199">
        <v>47329</v>
      </c>
      <c r="O23" s="195">
        <v>46084</v>
      </c>
      <c r="P23" s="196"/>
      <c r="Q23" s="195"/>
      <c r="R23" s="194">
        <f t="shared" si="4"/>
        <v>93413</v>
      </c>
      <c r="S23" s="198">
        <f t="shared" si="5"/>
        <v>1.8098142214939196E-2</v>
      </c>
      <c r="T23" s="197">
        <v>32506</v>
      </c>
      <c r="U23" s="195">
        <v>34118</v>
      </c>
      <c r="V23" s="196"/>
      <c r="W23" s="195"/>
      <c r="X23" s="194">
        <f t="shared" si="6"/>
        <v>66624</v>
      </c>
      <c r="Y23" s="193">
        <f t="shared" si="7"/>
        <v>0.40209233909702213</v>
      </c>
    </row>
    <row r="24" spans="1:25" ht="19.350000000000001" customHeight="1" x14ac:dyDescent="0.3">
      <c r="A24" s="201" t="s">
        <v>183</v>
      </c>
      <c r="B24" s="199">
        <v>4224</v>
      </c>
      <c r="C24" s="195">
        <v>3689</v>
      </c>
      <c r="D24" s="196">
        <v>0</v>
      </c>
      <c r="E24" s="195">
        <v>0</v>
      </c>
      <c r="F24" s="194">
        <f t="shared" si="0"/>
        <v>7913</v>
      </c>
      <c r="G24" s="198">
        <f t="shared" si="1"/>
        <v>1.4364576696092901E-2</v>
      </c>
      <c r="H24" s="197">
        <v>3513</v>
      </c>
      <c r="I24" s="195">
        <v>3019</v>
      </c>
      <c r="J24" s="196"/>
      <c r="K24" s="195"/>
      <c r="L24" s="194">
        <f t="shared" si="2"/>
        <v>6532</v>
      </c>
      <c r="M24" s="200">
        <f t="shared" si="3"/>
        <v>0.21142069810165331</v>
      </c>
      <c r="N24" s="199">
        <v>33360</v>
      </c>
      <c r="O24" s="195">
        <v>32776</v>
      </c>
      <c r="P24" s="196"/>
      <c r="Q24" s="195"/>
      <c r="R24" s="194">
        <f t="shared" si="4"/>
        <v>66136</v>
      </c>
      <c r="S24" s="198">
        <f t="shared" si="5"/>
        <v>1.2813406415886641E-2</v>
      </c>
      <c r="T24" s="197">
        <v>33343</v>
      </c>
      <c r="U24" s="195">
        <v>31733</v>
      </c>
      <c r="V24" s="196"/>
      <c r="W24" s="195"/>
      <c r="X24" s="194">
        <f t="shared" si="6"/>
        <v>65076</v>
      </c>
      <c r="Y24" s="193">
        <f t="shared" si="7"/>
        <v>1.6288647120290101E-2</v>
      </c>
    </row>
    <row r="25" spans="1:25" ht="19.350000000000001" customHeight="1" x14ac:dyDescent="0.3">
      <c r="A25" s="201" t="s">
        <v>176</v>
      </c>
      <c r="B25" s="199">
        <v>3853</v>
      </c>
      <c r="C25" s="195">
        <v>3053</v>
      </c>
      <c r="D25" s="196">
        <v>0</v>
      </c>
      <c r="E25" s="195">
        <v>0</v>
      </c>
      <c r="F25" s="194">
        <f t="shared" si="0"/>
        <v>6906</v>
      </c>
      <c r="G25" s="198">
        <f t="shared" si="1"/>
        <v>1.2536555878076276E-2</v>
      </c>
      <c r="H25" s="197">
        <v>14751</v>
      </c>
      <c r="I25" s="195">
        <v>13562</v>
      </c>
      <c r="J25" s="196"/>
      <c r="K25" s="195"/>
      <c r="L25" s="194">
        <f t="shared" si="2"/>
        <v>28313</v>
      </c>
      <c r="M25" s="200">
        <f t="shared" si="3"/>
        <v>-0.75608377776992897</v>
      </c>
      <c r="N25" s="199">
        <v>83716</v>
      </c>
      <c r="O25" s="195">
        <v>80053</v>
      </c>
      <c r="P25" s="196"/>
      <c r="Q25" s="195"/>
      <c r="R25" s="194">
        <f t="shared" si="4"/>
        <v>163769</v>
      </c>
      <c r="S25" s="198">
        <f t="shared" si="5"/>
        <v>3.1729145326650221E-2</v>
      </c>
      <c r="T25" s="197">
        <v>154634</v>
      </c>
      <c r="U25" s="195">
        <v>142408</v>
      </c>
      <c r="V25" s="196"/>
      <c r="W25" s="195"/>
      <c r="X25" s="194">
        <f t="shared" si="6"/>
        <v>297042</v>
      </c>
      <c r="Y25" s="193">
        <f t="shared" si="7"/>
        <v>-0.44866719184492432</v>
      </c>
    </row>
    <row r="26" spans="1:25" ht="19.350000000000001" customHeight="1" x14ac:dyDescent="0.3">
      <c r="A26" s="201" t="s">
        <v>184</v>
      </c>
      <c r="B26" s="199">
        <v>3224</v>
      </c>
      <c r="C26" s="195">
        <v>3682</v>
      </c>
      <c r="D26" s="196">
        <v>0</v>
      </c>
      <c r="E26" s="195">
        <v>0</v>
      </c>
      <c r="F26" s="194">
        <f t="shared" si="0"/>
        <v>6906</v>
      </c>
      <c r="G26" s="198">
        <f t="shared" si="1"/>
        <v>1.2536555878076276E-2</v>
      </c>
      <c r="H26" s="197"/>
      <c r="I26" s="195"/>
      <c r="J26" s="196"/>
      <c r="K26" s="195"/>
      <c r="L26" s="194">
        <f t="shared" si="2"/>
        <v>0</v>
      </c>
      <c r="M26" s="200" t="str">
        <f t="shared" si="3"/>
        <v xml:space="preserve">         /0</v>
      </c>
      <c r="N26" s="199">
        <v>29459</v>
      </c>
      <c r="O26" s="195">
        <v>30767</v>
      </c>
      <c r="P26" s="196"/>
      <c r="Q26" s="195"/>
      <c r="R26" s="194">
        <f t="shared" si="4"/>
        <v>60226</v>
      </c>
      <c r="S26" s="198">
        <f t="shared" si="5"/>
        <v>1.1668383555146801E-2</v>
      </c>
      <c r="T26" s="197"/>
      <c r="U26" s="195"/>
      <c r="V26" s="196"/>
      <c r="W26" s="195"/>
      <c r="X26" s="194">
        <f t="shared" si="6"/>
        <v>0</v>
      </c>
      <c r="Y26" s="193" t="str">
        <f t="shared" si="7"/>
        <v xml:space="preserve">         /0</v>
      </c>
    </row>
    <row r="27" spans="1:25" ht="19.350000000000001" customHeight="1" x14ac:dyDescent="0.3">
      <c r="A27" s="201" t="s">
        <v>185</v>
      </c>
      <c r="B27" s="199">
        <v>3229</v>
      </c>
      <c r="C27" s="195">
        <v>3404</v>
      </c>
      <c r="D27" s="196">
        <v>0</v>
      </c>
      <c r="E27" s="195">
        <v>0</v>
      </c>
      <c r="F27" s="194">
        <f t="shared" si="0"/>
        <v>6633</v>
      </c>
      <c r="G27" s="198">
        <f t="shared" si="1"/>
        <v>1.2040975259090637E-2</v>
      </c>
      <c r="H27" s="197">
        <v>2574</v>
      </c>
      <c r="I27" s="195">
        <v>2857</v>
      </c>
      <c r="J27" s="196"/>
      <c r="K27" s="195"/>
      <c r="L27" s="194">
        <f t="shared" si="2"/>
        <v>5431</v>
      </c>
      <c r="M27" s="200">
        <f t="shared" si="3"/>
        <v>0.22132204013993739</v>
      </c>
      <c r="N27" s="199">
        <v>26533</v>
      </c>
      <c r="O27" s="195">
        <v>27368</v>
      </c>
      <c r="P27" s="196"/>
      <c r="Q27" s="195"/>
      <c r="R27" s="194">
        <f t="shared" si="4"/>
        <v>53901</v>
      </c>
      <c r="S27" s="198">
        <f t="shared" si="5"/>
        <v>1.0442957227874467E-2</v>
      </c>
      <c r="T27" s="197">
        <v>6841</v>
      </c>
      <c r="U27" s="195">
        <v>7041</v>
      </c>
      <c r="V27" s="196"/>
      <c r="W27" s="195"/>
      <c r="X27" s="194">
        <f t="shared" si="6"/>
        <v>13882</v>
      </c>
      <c r="Y27" s="193">
        <f t="shared" si="7"/>
        <v>2.8827978677424002</v>
      </c>
    </row>
    <row r="28" spans="1:25" ht="19.350000000000001" customHeight="1" x14ac:dyDescent="0.3">
      <c r="A28" s="201" t="s">
        <v>188</v>
      </c>
      <c r="B28" s="199">
        <v>3050</v>
      </c>
      <c r="C28" s="195">
        <v>3490</v>
      </c>
      <c r="D28" s="196">
        <v>0</v>
      </c>
      <c r="E28" s="195">
        <v>0</v>
      </c>
      <c r="F28" s="194">
        <f t="shared" si="0"/>
        <v>6540</v>
      </c>
      <c r="G28" s="198">
        <f t="shared" si="1"/>
        <v>1.1872151092183441E-2</v>
      </c>
      <c r="H28" s="197"/>
      <c r="I28" s="195"/>
      <c r="J28" s="196"/>
      <c r="K28" s="195"/>
      <c r="L28" s="194">
        <f t="shared" si="2"/>
        <v>0</v>
      </c>
      <c r="M28" s="200" t="str">
        <f t="shared" si="3"/>
        <v xml:space="preserve">         /0</v>
      </c>
      <c r="N28" s="199">
        <v>24842</v>
      </c>
      <c r="O28" s="195">
        <v>26505</v>
      </c>
      <c r="P28" s="196"/>
      <c r="Q28" s="195"/>
      <c r="R28" s="194">
        <f t="shared" si="4"/>
        <v>51347</v>
      </c>
      <c r="S28" s="198">
        <f t="shared" si="5"/>
        <v>9.9481368579371499E-3</v>
      </c>
      <c r="T28" s="197"/>
      <c r="U28" s="195"/>
      <c r="V28" s="196"/>
      <c r="W28" s="195"/>
      <c r="X28" s="194">
        <f t="shared" si="6"/>
        <v>0</v>
      </c>
      <c r="Y28" s="193" t="str">
        <f t="shared" si="7"/>
        <v xml:space="preserve">         /0</v>
      </c>
    </row>
    <row r="29" spans="1:25" ht="19.350000000000001" customHeight="1" x14ac:dyDescent="0.3">
      <c r="A29" s="201" t="s">
        <v>187</v>
      </c>
      <c r="B29" s="199">
        <v>3161</v>
      </c>
      <c r="C29" s="195">
        <v>3059</v>
      </c>
      <c r="D29" s="196">
        <v>0</v>
      </c>
      <c r="E29" s="195">
        <v>0</v>
      </c>
      <c r="F29" s="194">
        <f t="shared" si="0"/>
        <v>6220</v>
      </c>
      <c r="G29" s="198">
        <f t="shared" si="1"/>
        <v>1.1291250732932875E-2</v>
      </c>
      <c r="H29" s="197"/>
      <c r="I29" s="195"/>
      <c r="J29" s="196"/>
      <c r="K29" s="195"/>
      <c r="L29" s="194">
        <f t="shared" si="2"/>
        <v>0</v>
      </c>
      <c r="M29" s="200" t="str">
        <f t="shared" si="3"/>
        <v xml:space="preserve">         /0</v>
      </c>
      <c r="N29" s="199">
        <v>10764</v>
      </c>
      <c r="O29" s="195">
        <v>11572</v>
      </c>
      <c r="P29" s="196"/>
      <c r="Q29" s="195"/>
      <c r="R29" s="194">
        <f t="shared" si="4"/>
        <v>22336</v>
      </c>
      <c r="S29" s="198">
        <f t="shared" si="5"/>
        <v>4.3274501890837669E-3</v>
      </c>
      <c r="T29" s="197"/>
      <c r="U29" s="195"/>
      <c r="V29" s="196"/>
      <c r="W29" s="195"/>
      <c r="X29" s="194">
        <f t="shared" si="6"/>
        <v>0</v>
      </c>
      <c r="Y29" s="193" t="str">
        <f t="shared" si="7"/>
        <v xml:space="preserve">         /0</v>
      </c>
    </row>
    <row r="30" spans="1:25" ht="19.350000000000001" customHeight="1" x14ac:dyDescent="0.3">
      <c r="A30" s="201" t="s">
        <v>186</v>
      </c>
      <c r="B30" s="199">
        <v>2770</v>
      </c>
      <c r="C30" s="195">
        <v>2255</v>
      </c>
      <c r="D30" s="196">
        <v>0</v>
      </c>
      <c r="E30" s="195">
        <v>0</v>
      </c>
      <c r="F30" s="194">
        <f t="shared" si="0"/>
        <v>5025</v>
      </c>
      <c r="G30" s="198">
        <f t="shared" si="1"/>
        <v>9.1219509538565426E-3</v>
      </c>
      <c r="H30" s="197">
        <v>2676</v>
      </c>
      <c r="I30" s="195">
        <v>1945</v>
      </c>
      <c r="J30" s="196"/>
      <c r="K30" s="195"/>
      <c r="L30" s="194">
        <f t="shared" si="2"/>
        <v>4621</v>
      </c>
      <c r="M30" s="200">
        <f t="shared" si="3"/>
        <v>8.7426963860636198E-2</v>
      </c>
      <c r="N30" s="199">
        <v>26688</v>
      </c>
      <c r="O30" s="195">
        <v>22120</v>
      </c>
      <c r="P30" s="196"/>
      <c r="Q30" s="195"/>
      <c r="R30" s="194">
        <f t="shared" si="4"/>
        <v>48808</v>
      </c>
      <c r="S30" s="198">
        <f t="shared" si="5"/>
        <v>9.4562226373925713E-3</v>
      </c>
      <c r="T30" s="197">
        <v>25646</v>
      </c>
      <c r="U30" s="195">
        <v>21410</v>
      </c>
      <c r="V30" s="196"/>
      <c r="W30" s="195"/>
      <c r="X30" s="194">
        <f t="shared" si="6"/>
        <v>47056</v>
      </c>
      <c r="Y30" s="193">
        <f t="shared" si="7"/>
        <v>3.7232233934036074E-2</v>
      </c>
    </row>
    <row r="31" spans="1:25" ht="19.350000000000001" customHeight="1" x14ac:dyDescent="0.3">
      <c r="A31" s="201" t="s">
        <v>189</v>
      </c>
      <c r="B31" s="199">
        <v>2166</v>
      </c>
      <c r="C31" s="195">
        <v>2037</v>
      </c>
      <c r="D31" s="196">
        <v>0</v>
      </c>
      <c r="E31" s="195">
        <v>0</v>
      </c>
      <c r="F31" s="194">
        <f t="shared" si="0"/>
        <v>4203</v>
      </c>
      <c r="G31" s="198">
        <f t="shared" si="1"/>
        <v>7.6297631560316515E-3</v>
      </c>
      <c r="H31" s="197">
        <v>2142</v>
      </c>
      <c r="I31" s="195">
        <v>1895</v>
      </c>
      <c r="J31" s="196"/>
      <c r="K31" s="195"/>
      <c r="L31" s="194">
        <f t="shared" si="2"/>
        <v>4037</v>
      </c>
      <c r="M31" s="200">
        <f t="shared" si="3"/>
        <v>4.1119643299479813E-2</v>
      </c>
      <c r="N31" s="199">
        <v>21036</v>
      </c>
      <c r="O31" s="195">
        <v>19554</v>
      </c>
      <c r="P31" s="196"/>
      <c r="Q31" s="195"/>
      <c r="R31" s="194">
        <f t="shared" si="4"/>
        <v>40590</v>
      </c>
      <c r="S31" s="198">
        <f t="shared" si="5"/>
        <v>7.8640402567563619E-3</v>
      </c>
      <c r="T31" s="197">
        <v>13653</v>
      </c>
      <c r="U31" s="195">
        <v>12215</v>
      </c>
      <c r="V31" s="196"/>
      <c r="W31" s="195"/>
      <c r="X31" s="194">
        <f t="shared" si="6"/>
        <v>25868</v>
      </c>
      <c r="Y31" s="193">
        <f t="shared" si="7"/>
        <v>0.56912014844595649</v>
      </c>
    </row>
    <row r="32" spans="1:25" ht="19.350000000000001" customHeight="1" x14ac:dyDescent="0.3">
      <c r="A32" s="201" t="s">
        <v>151</v>
      </c>
      <c r="B32" s="199">
        <v>2140</v>
      </c>
      <c r="C32" s="195">
        <v>1916</v>
      </c>
      <c r="D32" s="196">
        <v>0</v>
      </c>
      <c r="E32" s="195">
        <v>0</v>
      </c>
      <c r="F32" s="194">
        <f t="shared" si="0"/>
        <v>4056</v>
      </c>
      <c r="G32" s="198">
        <f t="shared" si="1"/>
        <v>7.3629120535009234E-3</v>
      </c>
      <c r="H32" s="197">
        <v>9144</v>
      </c>
      <c r="I32" s="195">
        <v>8504</v>
      </c>
      <c r="J32" s="196"/>
      <c r="K32" s="195"/>
      <c r="L32" s="194">
        <f t="shared" si="2"/>
        <v>17648</v>
      </c>
      <c r="M32" s="200">
        <f t="shared" si="3"/>
        <v>-0.77017225747960105</v>
      </c>
      <c r="N32" s="199">
        <v>37105</v>
      </c>
      <c r="O32" s="195">
        <v>34971</v>
      </c>
      <c r="P32" s="196"/>
      <c r="Q32" s="195"/>
      <c r="R32" s="194">
        <f t="shared" si="4"/>
        <v>72076</v>
      </c>
      <c r="S32" s="198">
        <f t="shared" si="5"/>
        <v>1.3964241575411962E-2</v>
      </c>
      <c r="T32" s="197">
        <v>95068</v>
      </c>
      <c r="U32" s="195">
        <v>93032</v>
      </c>
      <c r="V32" s="196">
        <v>471</v>
      </c>
      <c r="W32" s="195">
        <v>581</v>
      </c>
      <c r="X32" s="194">
        <f t="shared" si="6"/>
        <v>189152</v>
      </c>
      <c r="Y32" s="193">
        <f t="shared" si="7"/>
        <v>-0.61895195398409752</v>
      </c>
    </row>
    <row r="33" spans="1:25" ht="19.350000000000001" customHeight="1" x14ac:dyDescent="0.3">
      <c r="A33" s="201" t="s">
        <v>190</v>
      </c>
      <c r="B33" s="199">
        <v>938</v>
      </c>
      <c r="C33" s="195">
        <v>948</v>
      </c>
      <c r="D33" s="196">
        <v>218</v>
      </c>
      <c r="E33" s="195">
        <v>145</v>
      </c>
      <c r="F33" s="194">
        <f t="shared" si="0"/>
        <v>2249</v>
      </c>
      <c r="G33" s="198">
        <f t="shared" si="1"/>
        <v>4.082640337357884E-3</v>
      </c>
      <c r="H33" s="197">
        <v>542</v>
      </c>
      <c r="I33" s="195">
        <v>544</v>
      </c>
      <c r="J33" s="196">
        <v>747</v>
      </c>
      <c r="K33" s="195">
        <v>666</v>
      </c>
      <c r="L33" s="194">
        <f t="shared" si="2"/>
        <v>2499</v>
      </c>
      <c r="M33" s="200">
        <f t="shared" si="3"/>
        <v>-0.10004001600640255</v>
      </c>
      <c r="N33" s="199">
        <v>7797</v>
      </c>
      <c r="O33" s="195">
        <v>7831</v>
      </c>
      <c r="P33" s="196">
        <v>6260</v>
      </c>
      <c r="Q33" s="195">
        <v>6206</v>
      </c>
      <c r="R33" s="194">
        <f t="shared" si="4"/>
        <v>28094</v>
      </c>
      <c r="S33" s="198">
        <f t="shared" si="5"/>
        <v>5.4430240693105003E-3</v>
      </c>
      <c r="T33" s="197">
        <v>6103</v>
      </c>
      <c r="U33" s="195">
        <v>6199</v>
      </c>
      <c r="V33" s="196">
        <v>8432</v>
      </c>
      <c r="W33" s="195">
        <v>8402</v>
      </c>
      <c r="X33" s="194">
        <f t="shared" si="6"/>
        <v>29136</v>
      </c>
      <c r="Y33" s="193">
        <f t="shared" si="7"/>
        <v>-3.5763316858868799E-2</v>
      </c>
    </row>
    <row r="34" spans="1:25" ht="19.350000000000001" customHeight="1" x14ac:dyDescent="0.3">
      <c r="A34" s="201" t="s">
        <v>191</v>
      </c>
      <c r="B34" s="199">
        <v>395</v>
      </c>
      <c r="C34" s="195">
        <v>233</v>
      </c>
      <c r="D34" s="196">
        <v>0</v>
      </c>
      <c r="E34" s="195">
        <v>0</v>
      </c>
      <c r="F34" s="194">
        <f t="shared" si="0"/>
        <v>628</v>
      </c>
      <c r="G34" s="198">
        <f t="shared" si="1"/>
        <v>1.1400169550292356E-3</v>
      </c>
      <c r="H34" s="197">
        <v>487</v>
      </c>
      <c r="I34" s="195">
        <v>272</v>
      </c>
      <c r="J34" s="196">
        <v>0</v>
      </c>
      <c r="K34" s="195">
        <v>0</v>
      </c>
      <c r="L34" s="194">
        <f t="shared" si="2"/>
        <v>759</v>
      </c>
      <c r="M34" s="200">
        <f t="shared" si="3"/>
        <v>-0.17259552042160742</v>
      </c>
      <c r="N34" s="199">
        <v>3969</v>
      </c>
      <c r="O34" s="195">
        <v>4326</v>
      </c>
      <c r="P34" s="196">
        <v>0</v>
      </c>
      <c r="Q34" s="195">
        <v>0</v>
      </c>
      <c r="R34" s="194">
        <f t="shared" si="4"/>
        <v>8295</v>
      </c>
      <c r="S34" s="198">
        <f t="shared" si="5"/>
        <v>1.6071006141856127E-3</v>
      </c>
      <c r="T34" s="197">
        <v>4400</v>
      </c>
      <c r="U34" s="195">
        <v>4788</v>
      </c>
      <c r="V34" s="196">
        <v>0</v>
      </c>
      <c r="W34" s="195">
        <v>0</v>
      </c>
      <c r="X34" s="194">
        <f t="shared" si="6"/>
        <v>9188</v>
      </c>
      <c r="Y34" s="193">
        <f t="shared" si="7"/>
        <v>-9.7191989551589031E-2</v>
      </c>
    </row>
    <row r="35" spans="1:25" ht="19.350000000000001" customHeight="1" x14ac:dyDescent="0.3">
      <c r="A35" s="201" t="s">
        <v>192</v>
      </c>
      <c r="B35" s="199">
        <v>144</v>
      </c>
      <c r="C35" s="195">
        <v>475</v>
      </c>
      <c r="D35" s="196">
        <v>0</v>
      </c>
      <c r="E35" s="195">
        <v>0</v>
      </c>
      <c r="F35" s="194">
        <f t="shared" si="0"/>
        <v>619</v>
      </c>
      <c r="G35" s="198">
        <f t="shared" si="1"/>
        <v>1.1236791324253134E-3</v>
      </c>
      <c r="H35" s="197"/>
      <c r="I35" s="195"/>
      <c r="J35" s="196"/>
      <c r="K35" s="195"/>
      <c r="L35" s="194">
        <f t="shared" si="2"/>
        <v>0</v>
      </c>
      <c r="M35" s="200" t="str">
        <f t="shared" si="3"/>
        <v xml:space="preserve">         /0</v>
      </c>
      <c r="N35" s="199">
        <v>2600</v>
      </c>
      <c r="O35" s="195">
        <v>3347</v>
      </c>
      <c r="P35" s="196"/>
      <c r="Q35" s="195"/>
      <c r="R35" s="194">
        <f t="shared" si="4"/>
        <v>5947</v>
      </c>
      <c r="S35" s="198">
        <f t="shared" si="5"/>
        <v>1.1521913625752668E-3</v>
      </c>
      <c r="T35" s="197"/>
      <c r="U35" s="195"/>
      <c r="V35" s="196"/>
      <c r="W35" s="195"/>
      <c r="X35" s="194">
        <f t="shared" si="6"/>
        <v>0</v>
      </c>
      <c r="Y35" s="193" t="str">
        <f t="shared" si="7"/>
        <v xml:space="preserve">         /0</v>
      </c>
    </row>
    <row r="36" spans="1:25" ht="19.350000000000001" customHeight="1" x14ac:dyDescent="0.3">
      <c r="A36" s="201" t="s">
        <v>193</v>
      </c>
      <c r="B36" s="199">
        <v>263</v>
      </c>
      <c r="C36" s="195">
        <v>229</v>
      </c>
      <c r="D36" s="196">
        <v>0</v>
      </c>
      <c r="E36" s="195">
        <v>0</v>
      </c>
      <c r="F36" s="194">
        <f t="shared" si="0"/>
        <v>492</v>
      </c>
      <c r="G36" s="198">
        <f t="shared" si="1"/>
        <v>8.9313430234774511E-4</v>
      </c>
      <c r="H36" s="197"/>
      <c r="I36" s="195"/>
      <c r="J36" s="196">
        <v>158</v>
      </c>
      <c r="K36" s="195">
        <v>160</v>
      </c>
      <c r="L36" s="194">
        <f t="shared" si="2"/>
        <v>318</v>
      </c>
      <c r="M36" s="200">
        <f t="shared" si="3"/>
        <v>0.54716981132075482</v>
      </c>
      <c r="N36" s="199">
        <v>1944</v>
      </c>
      <c r="O36" s="195">
        <v>1846</v>
      </c>
      <c r="P36" s="196">
        <v>234</v>
      </c>
      <c r="Q36" s="195">
        <v>192</v>
      </c>
      <c r="R36" s="194">
        <f t="shared" si="4"/>
        <v>4216</v>
      </c>
      <c r="S36" s="198">
        <f t="shared" si="5"/>
        <v>8.168217226529889E-4</v>
      </c>
      <c r="T36" s="197"/>
      <c r="U36" s="195"/>
      <c r="V36" s="196">
        <v>1311</v>
      </c>
      <c r="W36" s="195">
        <v>1408</v>
      </c>
      <c r="X36" s="194">
        <f t="shared" si="6"/>
        <v>2719</v>
      </c>
      <c r="Y36" s="193">
        <f t="shared" si="7"/>
        <v>0.55057006252298635</v>
      </c>
    </row>
    <row r="37" spans="1:25" ht="19.350000000000001" customHeight="1" thickBot="1" x14ac:dyDescent="0.35">
      <c r="A37" s="192" t="s">
        <v>163</v>
      </c>
      <c r="B37" s="190">
        <v>91</v>
      </c>
      <c r="C37" s="186">
        <v>93</v>
      </c>
      <c r="D37" s="187">
        <v>77</v>
      </c>
      <c r="E37" s="186">
        <v>79</v>
      </c>
      <c r="F37" s="185">
        <f t="shared" si="0"/>
        <v>340</v>
      </c>
      <c r="G37" s="189">
        <f t="shared" si="1"/>
        <v>6.1720663170372625E-4</v>
      </c>
      <c r="H37" s="188">
        <v>8844</v>
      </c>
      <c r="I37" s="186">
        <v>4402</v>
      </c>
      <c r="J37" s="187">
        <v>76</v>
      </c>
      <c r="K37" s="186">
        <v>77</v>
      </c>
      <c r="L37" s="185">
        <f t="shared" si="2"/>
        <v>13399</v>
      </c>
      <c r="M37" s="191">
        <f t="shared" si="3"/>
        <v>-0.97462497201283682</v>
      </c>
      <c r="N37" s="190">
        <v>13473</v>
      </c>
      <c r="O37" s="186">
        <v>11979</v>
      </c>
      <c r="P37" s="187">
        <v>2855</v>
      </c>
      <c r="Q37" s="186">
        <v>2954</v>
      </c>
      <c r="R37" s="185">
        <f t="shared" si="4"/>
        <v>31261</v>
      </c>
      <c r="S37" s="189">
        <f t="shared" si="5"/>
        <v>6.0566090777644894E-3</v>
      </c>
      <c r="T37" s="188">
        <v>151441</v>
      </c>
      <c r="U37" s="186">
        <v>102078</v>
      </c>
      <c r="V37" s="187">
        <v>1291</v>
      </c>
      <c r="W37" s="186">
        <v>1092</v>
      </c>
      <c r="X37" s="185">
        <f t="shared" si="6"/>
        <v>255902</v>
      </c>
      <c r="Y37" s="184">
        <f t="shared" si="7"/>
        <v>-0.87783995435752749</v>
      </c>
    </row>
    <row r="38" spans="1:25" ht="17.25" thickTop="1" x14ac:dyDescent="0.3">
      <c r="A38" s="183" t="s">
        <v>44</v>
      </c>
    </row>
    <row r="39" spans="1:25" ht="16.5" x14ac:dyDescent="0.3">
      <c r="A39" s="183" t="s">
        <v>43</v>
      </c>
    </row>
  </sheetData>
  <mergeCells count="26">
    <mergeCell ref="N5:Y5"/>
    <mergeCell ref="F7:F8"/>
    <mergeCell ref="H6:L6"/>
    <mergeCell ref="R7:R8"/>
    <mergeCell ref="X7:X8"/>
    <mergeCell ref="T7:U7"/>
    <mergeCell ref="X1:Y1"/>
    <mergeCell ref="A3:Y3"/>
    <mergeCell ref="A5:A8"/>
    <mergeCell ref="G6:G8"/>
    <mergeCell ref="B6:F6"/>
    <mergeCell ref="Y6:Y8"/>
    <mergeCell ref="D7:E7"/>
    <mergeCell ref="B7:C7"/>
    <mergeCell ref="V7:W7"/>
    <mergeCell ref="A4:Y4"/>
    <mergeCell ref="N6:R6"/>
    <mergeCell ref="T6:X6"/>
    <mergeCell ref="M6:M8"/>
    <mergeCell ref="S6:S8"/>
    <mergeCell ref="B5:M5"/>
    <mergeCell ref="H7:I7"/>
    <mergeCell ref="J7:K7"/>
    <mergeCell ref="L7:L8"/>
    <mergeCell ref="N7:O7"/>
    <mergeCell ref="P7:Q7"/>
  </mergeCells>
  <conditionalFormatting sqref="Y38:Y65536 M38:M65536 Y3 M3 M5:M8 Y5:Y8">
    <cfRule type="cellIs" dxfId="55" priority="3" stopIfTrue="1" operator="lessThan">
      <formula>0</formula>
    </cfRule>
  </conditionalFormatting>
  <conditionalFormatting sqref="M9:M37 Y9:Y37">
    <cfRule type="cellIs" dxfId="54" priority="4" stopIfTrue="1" operator="lessThan">
      <formula>0</formula>
    </cfRule>
    <cfRule type="cellIs" dxfId="53" priority="5" stopIfTrue="1" operator="greaterThanOrEqual">
      <formula>0</formula>
    </cfRule>
  </conditionalFormatting>
  <conditionalFormatting sqref="G6:G8">
    <cfRule type="cellIs" dxfId="52" priority="2" stopIfTrue="1" operator="lessThan">
      <formula>0</formula>
    </cfRule>
  </conditionalFormatting>
  <conditionalFormatting sqref="S6:S8">
    <cfRule type="cellIs" dxfId="51" priority="1" stopIfTrue="1" operator="lessThan">
      <formula>0</formula>
    </cfRule>
  </conditionalFormatting>
  <hyperlinks>
    <hyperlink ref="X1:Y1" location="INDICE!A1" display="Volver al Indice"/>
  </hyperlinks>
  <pageMargins left="0.2" right="0.22" top="0.54" bottom="0.19685039370078741" header="0.15748031496062992" footer="0.15748031496062992"/>
  <pageSetup scale="77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0"/>
    <pageSetUpPr autoPageBreaks="0"/>
  </sheetPr>
  <dimension ref="A1:Y40"/>
  <sheetViews>
    <sheetView showGridLines="0" zoomScale="80" zoomScaleNormal="80" workbookViewId="0">
      <selection activeCell="A3" sqref="A3:Y37"/>
    </sheetView>
  </sheetViews>
  <sheetFormatPr defaultColWidth="8" defaultRowHeight="13.5" x14ac:dyDescent="0.25"/>
  <cols>
    <col min="1" max="1" width="24.85546875" style="182" customWidth="1"/>
    <col min="2" max="2" width="9.140625" style="182" customWidth="1"/>
    <col min="3" max="3" width="10.7109375" style="182" customWidth="1"/>
    <col min="4" max="4" width="8.5703125" style="182" bestFit="1" customWidth="1"/>
    <col min="5" max="5" width="10.5703125" style="182" bestFit="1" customWidth="1"/>
    <col min="6" max="6" width="10.140625" style="182" customWidth="1"/>
    <col min="7" max="7" width="11.28515625" style="182" bestFit="1" customWidth="1"/>
    <col min="8" max="8" width="10" style="182" customWidth="1"/>
    <col min="9" max="9" width="10.42578125" style="182" bestFit="1" customWidth="1"/>
    <col min="10" max="10" width="9" style="182" bestFit="1" customWidth="1"/>
    <col min="11" max="11" width="10.5703125" style="182" bestFit="1" customWidth="1"/>
    <col min="12" max="12" width="9.42578125" style="182" customWidth="1"/>
    <col min="13" max="13" width="9.5703125" style="182" customWidth="1"/>
    <col min="14" max="14" width="10.7109375" style="182" customWidth="1"/>
    <col min="15" max="15" width="12.42578125" style="182" bestFit="1" customWidth="1"/>
    <col min="16" max="16" width="9.42578125" style="182" customWidth="1"/>
    <col min="17" max="17" width="10.5703125" style="182" bestFit="1" customWidth="1"/>
    <col min="18" max="18" width="10.42578125" style="182" bestFit="1" customWidth="1"/>
    <col min="19" max="19" width="11.28515625" style="182" bestFit="1" customWidth="1"/>
    <col min="20" max="20" width="10.42578125" style="182" bestFit="1" customWidth="1"/>
    <col min="21" max="21" width="10.28515625" style="182" customWidth="1"/>
    <col min="22" max="22" width="9.42578125" style="182" customWidth="1"/>
    <col min="23" max="23" width="10.28515625" style="182" customWidth="1"/>
    <col min="24" max="24" width="10.5703125" style="182" customWidth="1"/>
    <col min="25" max="25" width="9.85546875" style="182" bestFit="1" customWidth="1"/>
    <col min="26" max="16384" width="8" style="182"/>
  </cols>
  <sheetData>
    <row r="1" spans="1:25" ht="18.75" thickBot="1" x14ac:dyDescent="0.3">
      <c r="X1" s="624" t="s">
        <v>28</v>
      </c>
      <c r="Y1" s="625"/>
    </row>
    <row r="2" spans="1:25" ht="5.25" customHeight="1" thickBot="1" x14ac:dyDescent="0.3"/>
    <row r="3" spans="1:25" ht="24.75" customHeight="1" thickTop="1" x14ac:dyDescent="0.25">
      <c r="A3" s="626" t="s">
        <v>48</v>
      </c>
      <c r="B3" s="627"/>
      <c r="C3" s="627"/>
      <c r="D3" s="627"/>
      <c r="E3" s="627"/>
      <c r="F3" s="627"/>
      <c r="G3" s="627"/>
      <c r="H3" s="627"/>
      <c r="I3" s="627"/>
      <c r="J3" s="627"/>
      <c r="K3" s="627"/>
      <c r="L3" s="627"/>
      <c r="M3" s="627"/>
      <c r="N3" s="627"/>
      <c r="O3" s="627"/>
      <c r="P3" s="627"/>
      <c r="Q3" s="627"/>
      <c r="R3" s="627"/>
      <c r="S3" s="627"/>
      <c r="T3" s="627"/>
      <c r="U3" s="627"/>
      <c r="V3" s="627"/>
      <c r="W3" s="627"/>
      <c r="X3" s="627"/>
      <c r="Y3" s="628"/>
    </row>
    <row r="4" spans="1:25" ht="21.2" customHeight="1" thickBot="1" x14ac:dyDescent="0.3">
      <c r="A4" s="656" t="s">
        <v>46</v>
      </c>
      <c r="B4" s="657"/>
      <c r="C4" s="657"/>
      <c r="D4" s="657"/>
      <c r="E4" s="657"/>
      <c r="F4" s="657"/>
      <c r="G4" s="657"/>
      <c r="H4" s="657"/>
      <c r="I4" s="657"/>
      <c r="J4" s="657"/>
      <c r="K4" s="657"/>
      <c r="L4" s="657"/>
      <c r="M4" s="657"/>
      <c r="N4" s="657"/>
      <c r="O4" s="657"/>
      <c r="P4" s="657"/>
      <c r="Q4" s="657"/>
      <c r="R4" s="657"/>
      <c r="S4" s="657"/>
      <c r="T4" s="657"/>
      <c r="U4" s="657"/>
      <c r="V4" s="657"/>
      <c r="W4" s="657"/>
      <c r="X4" s="657"/>
      <c r="Y4" s="658"/>
    </row>
    <row r="5" spans="1:25" s="228" customFormat="1" ht="19.899999999999999" customHeight="1" thickTop="1" thickBot="1" x14ac:dyDescent="0.3">
      <c r="A5" s="652" t="s">
        <v>45</v>
      </c>
      <c r="B5" s="647" t="s">
        <v>37</v>
      </c>
      <c r="C5" s="648"/>
      <c r="D5" s="648"/>
      <c r="E5" s="648"/>
      <c r="F5" s="648"/>
      <c r="G5" s="648"/>
      <c r="H5" s="648"/>
      <c r="I5" s="648"/>
      <c r="J5" s="649"/>
      <c r="K5" s="649"/>
      <c r="L5" s="649"/>
      <c r="M5" s="650"/>
      <c r="N5" s="651" t="s">
        <v>36</v>
      </c>
      <c r="O5" s="648"/>
      <c r="P5" s="648"/>
      <c r="Q5" s="648"/>
      <c r="R5" s="648"/>
      <c r="S5" s="648"/>
      <c r="T5" s="648"/>
      <c r="U5" s="648"/>
      <c r="V5" s="648"/>
      <c r="W5" s="648"/>
      <c r="X5" s="648"/>
      <c r="Y5" s="650"/>
    </row>
    <row r="6" spans="1:25" s="227" customFormat="1" ht="26.25" customHeight="1" thickBot="1" x14ac:dyDescent="0.3">
      <c r="A6" s="653"/>
      <c r="B6" s="636" t="s">
        <v>450</v>
      </c>
      <c r="C6" s="637"/>
      <c r="D6" s="637"/>
      <c r="E6" s="637"/>
      <c r="F6" s="638"/>
      <c r="G6" s="633" t="s">
        <v>35</v>
      </c>
      <c r="H6" s="636" t="s">
        <v>451</v>
      </c>
      <c r="I6" s="637"/>
      <c r="J6" s="637"/>
      <c r="K6" s="637"/>
      <c r="L6" s="638"/>
      <c r="M6" s="633" t="s">
        <v>34</v>
      </c>
      <c r="N6" s="643" t="s">
        <v>452</v>
      </c>
      <c r="O6" s="637"/>
      <c r="P6" s="637"/>
      <c r="Q6" s="637"/>
      <c r="R6" s="637"/>
      <c r="S6" s="633" t="s">
        <v>35</v>
      </c>
      <c r="T6" s="644" t="s">
        <v>453</v>
      </c>
      <c r="U6" s="645"/>
      <c r="V6" s="645"/>
      <c r="W6" s="645"/>
      <c r="X6" s="646"/>
      <c r="Y6" s="633" t="s">
        <v>34</v>
      </c>
    </row>
    <row r="7" spans="1:25" s="222" customFormat="1" ht="26.25" customHeight="1" x14ac:dyDescent="0.25">
      <c r="A7" s="654"/>
      <c r="B7" s="616" t="s">
        <v>22</v>
      </c>
      <c r="C7" s="617"/>
      <c r="D7" s="618" t="s">
        <v>21</v>
      </c>
      <c r="E7" s="619"/>
      <c r="F7" s="620" t="s">
        <v>17</v>
      </c>
      <c r="G7" s="634"/>
      <c r="H7" s="616" t="s">
        <v>22</v>
      </c>
      <c r="I7" s="617"/>
      <c r="J7" s="618" t="s">
        <v>21</v>
      </c>
      <c r="K7" s="619"/>
      <c r="L7" s="620" t="s">
        <v>17</v>
      </c>
      <c r="M7" s="634"/>
      <c r="N7" s="617" t="s">
        <v>22</v>
      </c>
      <c r="O7" s="617"/>
      <c r="P7" s="622" t="s">
        <v>21</v>
      </c>
      <c r="Q7" s="617"/>
      <c r="R7" s="620" t="s">
        <v>17</v>
      </c>
      <c r="S7" s="634"/>
      <c r="T7" s="623" t="s">
        <v>22</v>
      </c>
      <c r="U7" s="619"/>
      <c r="V7" s="618" t="s">
        <v>21</v>
      </c>
      <c r="W7" s="639"/>
      <c r="X7" s="620" t="s">
        <v>17</v>
      </c>
      <c r="Y7" s="634"/>
    </row>
    <row r="8" spans="1:25" s="222" customFormat="1" ht="30.75" thickBot="1" x14ac:dyDescent="0.3">
      <c r="A8" s="655"/>
      <c r="B8" s="225" t="s">
        <v>32</v>
      </c>
      <c r="C8" s="223" t="s">
        <v>31</v>
      </c>
      <c r="D8" s="224" t="s">
        <v>32</v>
      </c>
      <c r="E8" s="223" t="s">
        <v>31</v>
      </c>
      <c r="F8" s="621"/>
      <c r="G8" s="635"/>
      <c r="H8" s="225" t="s">
        <v>32</v>
      </c>
      <c r="I8" s="223" t="s">
        <v>31</v>
      </c>
      <c r="J8" s="224" t="s">
        <v>32</v>
      </c>
      <c r="K8" s="223" t="s">
        <v>31</v>
      </c>
      <c r="L8" s="621"/>
      <c r="M8" s="635"/>
      <c r="N8" s="225" t="s">
        <v>32</v>
      </c>
      <c r="O8" s="223" t="s">
        <v>31</v>
      </c>
      <c r="P8" s="224" t="s">
        <v>32</v>
      </c>
      <c r="Q8" s="223" t="s">
        <v>31</v>
      </c>
      <c r="R8" s="621"/>
      <c r="S8" s="635"/>
      <c r="T8" s="225" t="s">
        <v>32</v>
      </c>
      <c r="U8" s="223" t="s">
        <v>31</v>
      </c>
      <c r="V8" s="224" t="s">
        <v>32</v>
      </c>
      <c r="W8" s="223" t="s">
        <v>31</v>
      </c>
      <c r="X8" s="621"/>
      <c r="Y8" s="635"/>
    </row>
    <row r="9" spans="1:25" s="229" customFormat="1" ht="18" customHeight="1" thickTop="1" thickBot="1" x14ac:dyDescent="0.3">
      <c r="A9" s="239" t="s">
        <v>24</v>
      </c>
      <c r="B9" s="238">
        <f>SUM(B10:B37)</f>
        <v>21503.691000000003</v>
      </c>
      <c r="C9" s="232">
        <f>SUM(C10:C37)</f>
        <v>16217.218000000003</v>
      </c>
      <c r="D9" s="233">
        <f>SUM(D10:D37)</f>
        <v>4812.9890000000005</v>
      </c>
      <c r="E9" s="232">
        <f>SUM(E10:E37)</f>
        <v>2595.3120000000004</v>
      </c>
      <c r="F9" s="231">
        <f t="shared" ref="F9:F37" si="0">SUM(B9:E9)</f>
        <v>45129.210000000006</v>
      </c>
      <c r="G9" s="235">
        <f t="shared" ref="G9:G37" si="1">F9/$F$9</f>
        <v>1</v>
      </c>
      <c r="H9" s="234">
        <f>SUM(H10:H37)</f>
        <v>22948.589999999989</v>
      </c>
      <c r="I9" s="232">
        <f>SUM(I10:I37)</f>
        <v>16271.062000000002</v>
      </c>
      <c r="J9" s="233">
        <f>SUM(J10:J37)</f>
        <v>4125.6630000000005</v>
      </c>
      <c r="K9" s="232">
        <f>SUM(K10:K37)</f>
        <v>2530.17</v>
      </c>
      <c r="L9" s="231">
        <f t="shared" ref="L9:L37" si="2">SUM(H9:K9)</f>
        <v>45875.484999999986</v>
      </c>
      <c r="M9" s="237">
        <f t="shared" ref="M9:M37" si="3">IF(ISERROR(F9/L9-1),"         /0",(F9/L9-1))</f>
        <v>-1.6267402949526999E-2</v>
      </c>
      <c r="N9" s="236">
        <f>SUM(N10:N37)</f>
        <v>215444.40699999998</v>
      </c>
      <c r="O9" s="232">
        <f>SUM(O10:O37)</f>
        <v>139585.89199999993</v>
      </c>
      <c r="P9" s="233">
        <f>SUM(P10:P37)</f>
        <v>33320.593000000001</v>
      </c>
      <c r="Q9" s="232">
        <f>SUM(Q10:Q37)</f>
        <v>20985.684999999998</v>
      </c>
      <c r="R9" s="231">
        <f t="shared" ref="R9:R37" si="4">SUM(N9:Q9)</f>
        <v>409336.57699999987</v>
      </c>
      <c r="S9" s="235">
        <f t="shared" ref="S9:S37" si="5">R9/$R$9</f>
        <v>1</v>
      </c>
      <c r="T9" s="234">
        <f>SUM(T10:T37)</f>
        <v>218027.68400000004</v>
      </c>
      <c r="U9" s="232">
        <f>SUM(U10:U37)</f>
        <v>145189.47599999997</v>
      </c>
      <c r="V9" s="233">
        <f>SUM(V10:V37)</f>
        <v>27166.639999999999</v>
      </c>
      <c r="W9" s="232">
        <f>SUM(W10:W37)</f>
        <v>12236.271999999999</v>
      </c>
      <c r="X9" s="231">
        <f t="shared" ref="X9:X37" si="6">SUM(T9:W9)</f>
        <v>402620.07200000004</v>
      </c>
      <c r="Y9" s="230">
        <f>IF(ISERROR(R9/X9-1),"         /0",(R9/X9-1))</f>
        <v>1.6681992446714977E-2</v>
      </c>
    </row>
    <row r="10" spans="1:25" ht="19.350000000000001" customHeight="1" thickTop="1" x14ac:dyDescent="0.3">
      <c r="A10" s="210" t="s">
        <v>169</v>
      </c>
      <c r="B10" s="208">
        <v>4752.8799999999992</v>
      </c>
      <c r="C10" s="204">
        <v>5034.5340000000006</v>
      </c>
      <c r="D10" s="205">
        <v>0</v>
      </c>
      <c r="E10" s="204">
        <v>0</v>
      </c>
      <c r="F10" s="203">
        <f t="shared" si="0"/>
        <v>9787.4140000000007</v>
      </c>
      <c r="G10" s="207">
        <f t="shared" si="1"/>
        <v>0.21687536741724484</v>
      </c>
      <c r="H10" s="206">
        <v>5437.2720000000008</v>
      </c>
      <c r="I10" s="204">
        <v>5194.9150000000009</v>
      </c>
      <c r="J10" s="205"/>
      <c r="K10" s="204"/>
      <c r="L10" s="203">
        <f t="shared" si="2"/>
        <v>10632.187000000002</v>
      </c>
      <c r="M10" s="209">
        <f t="shared" si="3"/>
        <v>-7.9454302299235446E-2</v>
      </c>
      <c r="N10" s="208">
        <v>39280.188000000016</v>
      </c>
      <c r="O10" s="204">
        <v>38212.641999999993</v>
      </c>
      <c r="P10" s="205"/>
      <c r="Q10" s="204"/>
      <c r="R10" s="203">
        <f t="shared" si="4"/>
        <v>77492.830000000016</v>
      </c>
      <c r="S10" s="207">
        <f t="shared" si="5"/>
        <v>0.18931323110174941</v>
      </c>
      <c r="T10" s="206">
        <v>49650.288000000008</v>
      </c>
      <c r="U10" s="204">
        <v>46874.727000000014</v>
      </c>
      <c r="V10" s="205"/>
      <c r="W10" s="204"/>
      <c r="X10" s="203">
        <f t="shared" si="6"/>
        <v>96525.015000000014</v>
      </c>
      <c r="Y10" s="202">
        <f t="shared" ref="Y10:Y37" si="7">IF(ISERROR(R10/X10-1),"         /0",IF(R10/X10&gt;5,"  *  ",(R10/X10-1)))</f>
        <v>-0.19717360313282517</v>
      </c>
    </row>
    <row r="11" spans="1:25" ht="19.350000000000001" customHeight="1" x14ac:dyDescent="0.3">
      <c r="A11" s="201" t="s">
        <v>194</v>
      </c>
      <c r="B11" s="199">
        <v>2749.9969999999998</v>
      </c>
      <c r="C11" s="195">
        <v>1276.6980000000001</v>
      </c>
      <c r="D11" s="196">
        <v>129.69999999999999</v>
      </c>
      <c r="E11" s="195">
        <v>607.99699999999996</v>
      </c>
      <c r="F11" s="194">
        <f t="shared" si="0"/>
        <v>4764.3919999999998</v>
      </c>
      <c r="G11" s="198">
        <f t="shared" si="1"/>
        <v>0.10557224467257458</v>
      </c>
      <c r="H11" s="197">
        <v>3070.0610000000001</v>
      </c>
      <c r="I11" s="195">
        <v>1267.222</v>
      </c>
      <c r="J11" s="196"/>
      <c r="K11" s="195">
        <v>107.114</v>
      </c>
      <c r="L11" s="194">
        <f t="shared" si="2"/>
        <v>4444.3969999999999</v>
      </c>
      <c r="M11" s="200">
        <f t="shared" si="3"/>
        <v>7.1999643596195373E-2</v>
      </c>
      <c r="N11" s="199">
        <v>44937.569999999985</v>
      </c>
      <c r="O11" s="195">
        <v>16513.53</v>
      </c>
      <c r="P11" s="196">
        <v>1821.614</v>
      </c>
      <c r="Q11" s="195">
        <v>3096.5719999999997</v>
      </c>
      <c r="R11" s="194">
        <f t="shared" si="4"/>
        <v>66369.285999999978</v>
      </c>
      <c r="S11" s="198">
        <f t="shared" si="5"/>
        <v>0.16213866468131433</v>
      </c>
      <c r="T11" s="197">
        <v>22074.993000000002</v>
      </c>
      <c r="U11" s="195">
        <v>6646.7079999999996</v>
      </c>
      <c r="V11" s="196">
        <v>56.256999999999998</v>
      </c>
      <c r="W11" s="195">
        <v>1254.0009999999997</v>
      </c>
      <c r="X11" s="194">
        <f t="shared" si="6"/>
        <v>30031.959000000003</v>
      </c>
      <c r="Y11" s="193">
        <f t="shared" si="7"/>
        <v>1.2099552679863468</v>
      </c>
    </row>
    <row r="12" spans="1:25" ht="19.350000000000001" customHeight="1" x14ac:dyDescent="0.3">
      <c r="A12" s="201" t="s">
        <v>195</v>
      </c>
      <c r="B12" s="199">
        <v>2630.6379999999999</v>
      </c>
      <c r="C12" s="195">
        <v>1678.491</v>
      </c>
      <c r="D12" s="196">
        <v>0</v>
      </c>
      <c r="E12" s="195">
        <v>0</v>
      </c>
      <c r="F12" s="194">
        <f t="shared" si="0"/>
        <v>4309.1289999999999</v>
      </c>
      <c r="G12" s="198">
        <f t="shared" si="1"/>
        <v>9.5484255097751533E-2</v>
      </c>
      <c r="H12" s="197">
        <v>3743.7499999999995</v>
      </c>
      <c r="I12" s="195">
        <v>2348.6640000000002</v>
      </c>
      <c r="J12" s="196"/>
      <c r="K12" s="195"/>
      <c r="L12" s="194">
        <f t="shared" si="2"/>
        <v>6092.4139999999998</v>
      </c>
      <c r="M12" s="200">
        <f t="shared" si="3"/>
        <v>-0.29270581414854602</v>
      </c>
      <c r="N12" s="199">
        <v>27421.016999999993</v>
      </c>
      <c r="O12" s="195">
        <v>17131.378999999997</v>
      </c>
      <c r="P12" s="196"/>
      <c r="Q12" s="195"/>
      <c r="R12" s="194">
        <f t="shared" si="4"/>
        <v>44552.395999999993</v>
      </c>
      <c r="S12" s="198">
        <f t="shared" si="5"/>
        <v>0.10884049582502862</v>
      </c>
      <c r="T12" s="197">
        <v>30115.280999999999</v>
      </c>
      <c r="U12" s="195">
        <v>19713.790999999997</v>
      </c>
      <c r="V12" s="196"/>
      <c r="W12" s="195"/>
      <c r="X12" s="194">
        <f t="shared" si="6"/>
        <v>49829.072</v>
      </c>
      <c r="Y12" s="193">
        <f t="shared" si="7"/>
        <v>-0.10589553022380205</v>
      </c>
    </row>
    <row r="13" spans="1:25" ht="19.350000000000001" customHeight="1" x14ac:dyDescent="0.3">
      <c r="A13" s="201" t="s">
        <v>150</v>
      </c>
      <c r="B13" s="199">
        <v>1438.9480000000001</v>
      </c>
      <c r="C13" s="195">
        <v>1475.8419999999999</v>
      </c>
      <c r="D13" s="196">
        <v>0</v>
      </c>
      <c r="E13" s="195">
        <v>0</v>
      </c>
      <c r="F13" s="194">
        <f t="shared" ref="F13:F18" si="8">SUM(B13:E13)</f>
        <v>2914.79</v>
      </c>
      <c r="G13" s="198">
        <f t="shared" ref="G13:G18" si="9">F13/$F$9</f>
        <v>6.458765841458336E-2</v>
      </c>
      <c r="H13" s="197">
        <v>1669.9669999999999</v>
      </c>
      <c r="I13" s="195">
        <v>1674.538</v>
      </c>
      <c r="J13" s="196">
        <v>4.0000000000000001E-3</v>
      </c>
      <c r="K13" s="195">
        <v>0</v>
      </c>
      <c r="L13" s="194">
        <f t="shared" ref="L13:L18" si="10">SUM(H13:K13)</f>
        <v>3344.509</v>
      </c>
      <c r="M13" s="200">
        <f t="shared" ref="M13:M18" si="11">IF(ISERROR(F13/L13-1),"         /0",(F13/L13-1))</f>
        <v>-0.12848492857994998</v>
      </c>
      <c r="N13" s="199">
        <v>14110.816999999994</v>
      </c>
      <c r="O13" s="195">
        <v>11372.276000000002</v>
      </c>
      <c r="P13" s="196">
        <v>17.459999999999997</v>
      </c>
      <c r="Q13" s="195">
        <v>9.9669999999999987</v>
      </c>
      <c r="R13" s="194">
        <f t="shared" ref="R13:R18" si="12">SUM(N13:Q13)</f>
        <v>25510.519999999993</v>
      </c>
      <c r="S13" s="198">
        <f t="shared" ref="S13:S18" si="13">R13/$R$9</f>
        <v>6.232162341065358E-2</v>
      </c>
      <c r="T13" s="197">
        <v>16856.48599999999</v>
      </c>
      <c r="U13" s="195">
        <v>15244.298000000001</v>
      </c>
      <c r="V13" s="196">
        <v>50.247999999999998</v>
      </c>
      <c r="W13" s="195">
        <v>26.899000000000001</v>
      </c>
      <c r="X13" s="194">
        <f t="shared" ref="X13:X18" si="14">SUM(T13:W13)</f>
        <v>32177.930999999993</v>
      </c>
      <c r="Y13" s="193">
        <f t="shared" ref="Y13:Y18" si="15">IF(ISERROR(R13/X13-1),"         /0",IF(R13/X13&gt;5,"  *  ",(R13/X13-1)))</f>
        <v>-0.20720446569420514</v>
      </c>
    </row>
    <row r="14" spans="1:25" ht="19.350000000000001" customHeight="1" x14ac:dyDescent="0.3">
      <c r="A14" s="201" t="s">
        <v>199</v>
      </c>
      <c r="B14" s="199">
        <v>1763.5659999999998</v>
      </c>
      <c r="C14" s="195">
        <v>616.64200000000005</v>
      </c>
      <c r="D14" s="196">
        <v>0</v>
      </c>
      <c r="E14" s="195">
        <v>251.76400000000004</v>
      </c>
      <c r="F14" s="194">
        <f t="shared" si="8"/>
        <v>2631.9719999999998</v>
      </c>
      <c r="G14" s="198">
        <f t="shared" si="9"/>
        <v>5.8320808186094981E-2</v>
      </c>
      <c r="H14" s="197">
        <v>822.70299999999997</v>
      </c>
      <c r="I14" s="195">
        <v>200.62200000000001</v>
      </c>
      <c r="J14" s="196"/>
      <c r="K14" s="195"/>
      <c r="L14" s="194">
        <f t="shared" si="10"/>
        <v>1023.325</v>
      </c>
      <c r="M14" s="200">
        <f t="shared" si="11"/>
        <v>1.5719805535875695</v>
      </c>
      <c r="N14" s="199">
        <v>14177.893000000002</v>
      </c>
      <c r="O14" s="195">
        <v>4143.72</v>
      </c>
      <c r="P14" s="196">
        <v>658.50199999999995</v>
      </c>
      <c r="Q14" s="195">
        <v>1156.1870000000004</v>
      </c>
      <c r="R14" s="194">
        <f t="shared" si="12"/>
        <v>20136.302000000003</v>
      </c>
      <c r="S14" s="198">
        <f t="shared" si="13"/>
        <v>4.9192530380689652E-2</v>
      </c>
      <c r="T14" s="197">
        <v>7920.2980000000007</v>
      </c>
      <c r="U14" s="195">
        <v>2613.1480000000001</v>
      </c>
      <c r="V14" s="196"/>
      <c r="W14" s="195"/>
      <c r="X14" s="194">
        <f t="shared" si="14"/>
        <v>10533.446</v>
      </c>
      <c r="Y14" s="193">
        <f t="shared" si="15"/>
        <v>0.91165379307018846</v>
      </c>
    </row>
    <row r="15" spans="1:25" ht="19.350000000000001" customHeight="1" x14ac:dyDescent="0.3">
      <c r="A15" s="201" t="s">
        <v>456</v>
      </c>
      <c r="B15" s="199">
        <v>0</v>
      </c>
      <c r="C15" s="195">
        <v>0</v>
      </c>
      <c r="D15" s="196">
        <v>1528.319</v>
      </c>
      <c r="E15" s="195">
        <v>886.04399999999998</v>
      </c>
      <c r="F15" s="194">
        <f t="shared" si="8"/>
        <v>2414.3629999999998</v>
      </c>
      <c r="G15" s="198">
        <f t="shared" si="9"/>
        <v>5.3498897942153199E-2</v>
      </c>
      <c r="H15" s="197"/>
      <c r="I15" s="195"/>
      <c r="J15" s="196">
        <v>3034.3389999999999</v>
      </c>
      <c r="K15" s="195">
        <v>1474.3899999999999</v>
      </c>
      <c r="L15" s="194">
        <f t="shared" si="10"/>
        <v>4508.7289999999994</v>
      </c>
      <c r="M15" s="200">
        <f t="shared" si="11"/>
        <v>-0.46451361348175946</v>
      </c>
      <c r="N15" s="199"/>
      <c r="O15" s="195"/>
      <c r="P15" s="196">
        <v>9379.0690000000013</v>
      </c>
      <c r="Q15" s="195">
        <v>2671.8049999999998</v>
      </c>
      <c r="R15" s="194">
        <f t="shared" si="12"/>
        <v>12050.874000000002</v>
      </c>
      <c r="S15" s="198">
        <f t="shared" si="13"/>
        <v>2.9440012637815177E-2</v>
      </c>
      <c r="T15" s="197"/>
      <c r="U15" s="195"/>
      <c r="V15" s="196">
        <v>20415.771000000001</v>
      </c>
      <c r="W15" s="195">
        <v>7709.3749999999982</v>
      </c>
      <c r="X15" s="194">
        <f t="shared" si="14"/>
        <v>28125.146000000001</v>
      </c>
      <c r="Y15" s="193">
        <f t="shared" si="15"/>
        <v>-0.57152670425248631</v>
      </c>
    </row>
    <row r="16" spans="1:25" ht="19.350000000000001" customHeight="1" x14ac:dyDescent="0.3">
      <c r="A16" s="201" t="s">
        <v>439</v>
      </c>
      <c r="B16" s="199">
        <v>0</v>
      </c>
      <c r="C16" s="195">
        <v>0</v>
      </c>
      <c r="D16" s="196">
        <v>1736.4780000000001</v>
      </c>
      <c r="E16" s="195">
        <v>657.6110000000001</v>
      </c>
      <c r="F16" s="194">
        <f t="shared" si="8"/>
        <v>2394.0889999999999</v>
      </c>
      <c r="G16" s="198">
        <f t="shared" si="9"/>
        <v>5.3049654536385625E-2</v>
      </c>
      <c r="H16" s="197"/>
      <c r="I16" s="195"/>
      <c r="J16" s="196"/>
      <c r="K16" s="195"/>
      <c r="L16" s="194">
        <f t="shared" si="10"/>
        <v>0</v>
      </c>
      <c r="M16" s="200" t="str">
        <f t="shared" si="11"/>
        <v xml:space="preserve">         /0</v>
      </c>
      <c r="N16" s="199"/>
      <c r="O16" s="195"/>
      <c r="P16" s="196">
        <v>3514.6709999999998</v>
      </c>
      <c r="Q16" s="195">
        <v>1918.1780000000001</v>
      </c>
      <c r="R16" s="194">
        <f t="shared" si="12"/>
        <v>5432.8490000000002</v>
      </c>
      <c r="S16" s="198">
        <f t="shared" si="13"/>
        <v>1.3272327236957379E-2</v>
      </c>
      <c r="T16" s="197"/>
      <c r="U16" s="195"/>
      <c r="V16" s="196"/>
      <c r="W16" s="195"/>
      <c r="X16" s="194">
        <f t="shared" si="14"/>
        <v>0</v>
      </c>
      <c r="Y16" s="193" t="str">
        <f t="shared" si="15"/>
        <v xml:space="preserve">         /0</v>
      </c>
    </row>
    <row r="17" spans="1:25" ht="19.350000000000001" customHeight="1" x14ac:dyDescent="0.3">
      <c r="A17" s="201" t="s">
        <v>165</v>
      </c>
      <c r="B17" s="199">
        <v>1292.8050000000001</v>
      </c>
      <c r="C17" s="195">
        <v>1081.2280000000001</v>
      </c>
      <c r="D17" s="196">
        <v>0</v>
      </c>
      <c r="E17" s="195">
        <v>0</v>
      </c>
      <c r="F17" s="194">
        <f t="shared" si="8"/>
        <v>2374.0330000000004</v>
      </c>
      <c r="G17" s="198">
        <f t="shared" si="9"/>
        <v>5.2605241704873629E-2</v>
      </c>
      <c r="H17" s="197">
        <v>1616.0810000000001</v>
      </c>
      <c r="I17" s="195">
        <v>1487.2610000000002</v>
      </c>
      <c r="J17" s="196"/>
      <c r="K17" s="195"/>
      <c r="L17" s="194">
        <f t="shared" si="10"/>
        <v>3103.3420000000006</v>
      </c>
      <c r="M17" s="200">
        <f t="shared" si="11"/>
        <v>-0.23500761437186102</v>
      </c>
      <c r="N17" s="199">
        <v>14038.589999999995</v>
      </c>
      <c r="O17" s="195">
        <v>10800.536999999997</v>
      </c>
      <c r="P17" s="196"/>
      <c r="Q17" s="195"/>
      <c r="R17" s="194">
        <f t="shared" si="12"/>
        <v>24839.126999999993</v>
      </c>
      <c r="S17" s="198">
        <f t="shared" si="13"/>
        <v>6.0681425495967833E-2</v>
      </c>
      <c r="T17" s="197">
        <v>12938.503000000002</v>
      </c>
      <c r="U17" s="195">
        <v>10769.651000000002</v>
      </c>
      <c r="V17" s="196"/>
      <c r="W17" s="195"/>
      <c r="X17" s="194">
        <f t="shared" si="14"/>
        <v>23708.154000000002</v>
      </c>
      <c r="Y17" s="193">
        <f t="shared" si="15"/>
        <v>4.770396716673897E-2</v>
      </c>
    </row>
    <row r="18" spans="1:25" ht="19.350000000000001" customHeight="1" x14ac:dyDescent="0.3">
      <c r="A18" s="201" t="s">
        <v>197</v>
      </c>
      <c r="B18" s="199">
        <v>1387.3970000000002</v>
      </c>
      <c r="C18" s="195">
        <v>816.47399999999993</v>
      </c>
      <c r="D18" s="196">
        <v>0</v>
      </c>
      <c r="E18" s="195">
        <v>0</v>
      </c>
      <c r="F18" s="194">
        <f t="shared" si="8"/>
        <v>2203.8710000000001</v>
      </c>
      <c r="G18" s="198">
        <f t="shared" si="9"/>
        <v>4.8834690436637372E-2</v>
      </c>
      <c r="H18" s="197">
        <v>1272.5419999999999</v>
      </c>
      <c r="I18" s="195">
        <v>834.78099999999995</v>
      </c>
      <c r="J18" s="196"/>
      <c r="K18" s="195"/>
      <c r="L18" s="194">
        <f t="shared" si="10"/>
        <v>2107.3229999999999</v>
      </c>
      <c r="M18" s="200">
        <f t="shared" si="11"/>
        <v>4.5815472995834217E-2</v>
      </c>
      <c r="N18" s="199">
        <v>12083.530000000002</v>
      </c>
      <c r="O18" s="195">
        <v>7504.2110000000002</v>
      </c>
      <c r="P18" s="196"/>
      <c r="Q18" s="195"/>
      <c r="R18" s="194">
        <f t="shared" si="12"/>
        <v>19587.741000000002</v>
      </c>
      <c r="S18" s="198">
        <f t="shared" si="13"/>
        <v>4.7852408264018896E-2</v>
      </c>
      <c r="T18" s="197">
        <v>10709.742</v>
      </c>
      <c r="U18" s="195">
        <v>6952.1210000000001</v>
      </c>
      <c r="V18" s="196"/>
      <c r="W18" s="195"/>
      <c r="X18" s="194">
        <f t="shared" si="14"/>
        <v>17661.863000000001</v>
      </c>
      <c r="Y18" s="193">
        <f t="shared" si="15"/>
        <v>0.10904161129547885</v>
      </c>
    </row>
    <row r="19" spans="1:25" ht="19.350000000000001" customHeight="1" x14ac:dyDescent="0.3">
      <c r="A19" s="201" t="s">
        <v>198</v>
      </c>
      <c r="B19" s="199">
        <v>1271.068</v>
      </c>
      <c r="C19" s="195">
        <v>820.81000000000006</v>
      </c>
      <c r="D19" s="196">
        <v>0</v>
      </c>
      <c r="E19" s="195">
        <v>0</v>
      </c>
      <c r="F19" s="194">
        <f t="shared" si="0"/>
        <v>2091.8780000000002</v>
      </c>
      <c r="G19" s="198">
        <f t="shared" si="1"/>
        <v>4.6353082626529464E-2</v>
      </c>
      <c r="H19" s="197">
        <v>1541.5039999999999</v>
      </c>
      <c r="I19" s="195">
        <v>811.18300000000011</v>
      </c>
      <c r="J19" s="196"/>
      <c r="K19" s="195"/>
      <c r="L19" s="194">
        <f t="shared" si="2"/>
        <v>2352.6869999999999</v>
      </c>
      <c r="M19" s="200">
        <f t="shared" si="3"/>
        <v>-0.11085580019781627</v>
      </c>
      <c r="N19" s="199">
        <v>12295.870999999999</v>
      </c>
      <c r="O19" s="195">
        <v>6911.2420000000011</v>
      </c>
      <c r="P19" s="196"/>
      <c r="Q19" s="195"/>
      <c r="R19" s="194">
        <f t="shared" si="4"/>
        <v>19207.113000000001</v>
      </c>
      <c r="S19" s="198">
        <f t="shared" si="5"/>
        <v>4.6922542668352864E-2</v>
      </c>
      <c r="T19" s="197">
        <v>14263.169000000004</v>
      </c>
      <c r="U19" s="195">
        <v>7514.62</v>
      </c>
      <c r="V19" s="196"/>
      <c r="W19" s="195"/>
      <c r="X19" s="194">
        <f t="shared" si="6"/>
        <v>21777.789000000004</v>
      </c>
      <c r="Y19" s="193">
        <f t="shared" si="7"/>
        <v>-0.11804118407061448</v>
      </c>
    </row>
    <row r="20" spans="1:25" ht="19.350000000000001" customHeight="1" x14ac:dyDescent="0.3">
      <c r="A20" s="201" t="s">
        <v>196</v>
      </c>
      <c r="B20" s="199">
        <v>0</v>
      </c>
      <c r="C20" s="195">
        <v>0</v>
      </c>
      <c r="D20" s="196">
        <v>1064.701</v>
      </c>
      <c r="E20" s="195">
        <v>143.93799999999999</v>
      </c>
      <c r="F20" s="194">
        <f t="shared" si="0"/>
        <v>1208.6390000000001</v>
      </c>
      <c r="G20" s="198">
        <f t="shared" si="1"/>
        <v>2.6781745126936634E-2</v>
      </c>
      <c r="H20" s="197"/>
      <c r="I20" s="195"/>
      <c r="J20" s="196">
        <v>975.47799999999995</v>
      </c>
      <c r="K20" s="195">
        <v>883.43299999999999</v>
      </c>
      <c r="L20" s="194">
        <f t="shared" si="2"/>
        <v>1858.9110000000001</v>
      </c>
      <c r="M20" s="200">
        <f t="shared" si="3"/>
        <v>-0.34981341226126472</v>
      </c>
      <c r="N20" s="199"/>
      <c r="O20" s="195"/>
      <c r="P20" s="196">
        <v>11328.758000000002</v>
      </c>
      <c r="Q20" s="195">
        <v>9849.590000000002</v>
      </c>
      <c r="R20" s="194">
        <f t="shared" si="4"/>
        <v>21178.348000000005</v>
      </c>
      <c r="S20" s="198">
        <f t="shared" si="5"/>
        <v>5.1738225191637371E-2</v>
      </c>
      <c r="T20" s="197"/>
      <c r="U20" s="195"/>
      <c r="V20" s="196">
        <v>1015.1229999999999</v>
      </c>
      <c r="W20" s="195">
        <v>1044.01</v>
      </c>
      <c r="X20" s="194">
        <f t="shared" si="6"/>
        <v>2059.1329999999998</v>
      </c>
      <c r="Y20" s="193" t="str">
        <f t="shared" si="7"/>
        <v xml:space="preserve">  *  </v>
      </c>
    </row>
    <row r="21" spans="1:25" ht="19.350000000000001" customHeight="1" x14ac:dyDescent="0.3">
      <c r="A21" s="201" t="s">
        <v>204</v>
      </c>
      <c r="B21" s="199">
        <v>771.92599999999993</v>
      </c>
      <c r="C21" s="195">
        <v>421.47</v>
      </c>
      <c r="D21" s="196">
        <v>0</v>
      </c>
      <c r="E21" s="195">
        <v>0</v>
      </c>
      <c r="F21" s="194">
        <f t="shared" si="0"/>
        <v>1193.396</v>
      </c>
      <c r="G21" s="198">
        <f t="shared" si="1"/>
        <v>2.6443981625204602E-2</v>
      </c>
      <c r="H21" s="197"/>
      <c r="I21" s="195"/>
      <c r="J21" s="196"/>
      <c r="K21" s="195"/>
      <c r="L21" s="194">
        <f t="shared" si="2"/>
        <v>0</v>
      </c>
      <c r="M21" s="200" t="s">
        <v>51</v>
      </c>
      <c r="N21" s="199">
        <v>1701.9580000000001</v>
      </c>
      <c r="O21" s="195">
        <v>758.97199999999998</v>
      </c>
      <c r="P21" s="196"/>
      <c r="Q21" s="195"/>
      <c r="R21" s="194">
        <f t="shared" si="4"/>
        <v>2460.9300000000003</v>
      </c>
      <c r="S21" s="198">
        <f t="shared" si="5"/>
        <v>6.0119963332766159E-3</v>
      </c>
      <c r="T21" s="197">
        <v>0</v>
      </c>
      <c r="U21" s="195">
        <v>0</v>
      </c>
      <c r="V21" s="196">
        <v>4.6929999999999996</v>
      </c>
      <c r="W21" s="195">
        <v>4.5679999999999996</v>
      </c>
      <c r="X21" s="194">
        <f t="shared" si="6"/>
        <v>9.2609999999999992</v>
      </c>
      <c r="Y21" s="193" t="str">
        <f t="shared" si="7"/>
        <v xml:space="preserve">  *  </v>
      </c>
    </row>
    <row r="22" spans="1:25" ht="19.350000000000001" customHeight="1" x14ac:dyDescent="0.3">
      <c r="A22" s="201" t="s">
        <v>200</v>
      </c>
      <c r="B22" s="199">
        <v>690.98799999999994</v>
      </c>
      <c r="C22" s="195">
        <v>317.01099999999997</v>
      </c>
      <c r="D22" s="196">
        <v>0</v>
      </c>
      <c r="E22" s="195">
        <v>0</v>
      </c>
      <c r="F22" s="194">
        <f t="shared" si="0"/>
        <v>1007.9989999999999</v>
      </c>
      <c r="G22" s="198">
        <f t="shared" si="1"/>
        <v>2.2335844124016346E-2</v>
      </c>
      <c r="H22" s="197">
        <v>269.56599999999997</v>
      </c>
      <c r="I22" s="195">
        <v>240.738</v>
      </c>
      <c r="J22" s="196"/>
      <c r="K22" s="195"/>
      <c r="L22" s="194">
        <f t="shared" si="2"/>
        <v>510.30399999999997</v>
      </c>
      <c r="M22" s="200">
        <f t="shared" si="3"/>
        <v>0.97529119897159333</v>
      </c>
      <c r="N22" s="199">
        <v>5148.7850000000008</v>
      </c>
      <c r="O22" s="195">
        <v>2422.4000000000005</v>
      </c>
      <c r="P22" s="196"/>
      <c r="Q22" s="195"/>
      <c r="R22" s="194">
        <f t="shared" si="4"/>
        <v>7571.1850000000013</v>
      </c>
      <c r="S22" s="198">
        <f t="shared" si="5"/>
        <v>1.8496233724063227E-2</v>
      </c>
      <c r="T22" s="197">
        <v>3570.2250000000004</v>
      </c>
      <c r="U22" s="195">
        <v>2107.8489999999993</v>
      </c>
      <c r="V22" s="196"/>
      <c r="W22" s="195"/>
      <c r="X22" s="194">
        <f t="shared" si="6"/>
        <v>5678.0739999999996</v>
      </c>
      <c r="Y22" s="193">
        <f t="shared" si="7"/>
        <v>0.33340724337160843</v>
      </c>
    </row>
    <row r="23" spans="1:25" ht="19.350000000000001" customHeight="1" x14ac:dyDescent="0.3">
      <c r="A23" s="201" t="s">
        <v>171</v>
      </c>
      <c r="B23" s="199">
        <v>194.76599999999999</v>
      </c>
      <c r="C23" s="195">
        <v>534.69900000000007</v>
      </c>
      <c r="D23" s="196">
        <v>0</v>
      </c>
      <c r="E23" s="195">
        <v>0</v>
      </c>
      <c r="F23" s="194">
        <f t="shared" si="0"/>
        <v>729.46500000000003</v>
      </c>
      <c r="G23" s="198">
        <f t="shared" si="1"/>
        <v>1.6163921327229082E-2</v>
      </c>
      <c r="H23" s="197">
        <v>155.54599999999999</v>
      </c>
      <c r="I23" s="195">
        <v>456.5</v>
      </c>
      <c r="J23" s="196"/>
      <c r="K23" s="195"/>
      <c r="L23" s="194">
        <f t="shared" si="2"/>
        <v>612.04600000000005</v>
      </c>
      <c r="M23" s="200">
        <f t="shared" si="3"/>
        <v>0.19184669126176779</v>
      </c>
      <c r="N23" s="199">
        <v>1631.9110000000001</v>
      </c>
      <c r="O23" s="195">
        <v>4596.1129999999994</v>
      </c>
      <c r="P23" s="196"/>
      <c r="Q23" s="195"/>
      <c r="R23" s="194">
        <f t="shared" si="4"/>
        <v>6228.0239999999994</v>
      </c>
      <c r="S23" s="198">
        <f t="shared" si="5"/>
        <v>1.5214921778172786E-2</v>
      </c>
      <c r="T23" s="197">
        <v>1391.9470000000001</v>
      </c>
      <c r="U23" s="195">
        <v>3719.1480000000001</v>
      </c>
      <c r="V23" s="196"/>
      <c r="W23" s="195"/>
      <c r="X23" s="194">
        <f t="shared" si="6"/>
        <v>5111.0950000000003</v>
      </c>
      <c r="Y23" s="193">
        <f t="shared" si="7"/>
        <v>0.21853027580195605</v>
      </c>
    </row>
    <row r="24" spans="1:25" ht="19.350000000000001" customHeight="1" x14ac:dyDescent="0.3">
      <c r="A24" s="201" t="s">
        <v>201</v>
      </c>
      <c r="B24" s="199">
        <v>400.40499999999997</v>
      </c>
      <c r="C24" s="195">
        <v>172.512</v>
      </c>
      <c r="D24" s="196">
        <v>0</v>
      </c>
      <c r="E24" s="195">
        <v>0</v>
      </c>
      <c r="F24" s="194">
        <f t="shared" si="0"/>
        <v>572.91699999999992</v>
      </c>
      <c r="G24" s="198">
        <f t="shared" si="1"/>
        <v>1.2695037205393132E-2</v>
      </c>
      <c r="H24" s="197">
        <v>434.48099999999999</v>
      </c>
      <c r="I24" s="195">
        <v>148.137</v>
      </c>
      <c r="J24" s="196"/>
      <c r="K24" s="195"/>
      <c r="L24" s="194">
        <f t="shared" si="2"/>
        <v>582.61799999999994</v>
      </c>
      <c r="M24" s="200">
        <f t="shared" si="3"/>
        <v>-1.6650704235021907E-2</v>
      </c>
      <c r="N24" s="199">
        <v>2808.884</v>
      </c>
      <c r="O24" s="195">
        <v>1437.5149999999999</v>
      </c>
      <c r="P24" s="196"/>
      <c r="Q24" s="195"/>
      <c r="R24" s="194">
        <f t="shared" si="4"/>
        <v>4246.3989999999994</v>
      </c>
      <c r="S24" s="198">
        <f t="shared" si="5"/>
        <v>1.037385671986992E-2</v>
      </c>
      <c r="T24" s="197">
        <v>3116.9129999999996</v>
      </c>
      <c r="U24" s="195">
        <v>1364.2639999999999</v>
      </c>
      <c r="V24" s="196"/>
      <c r="W24" s="195"/>
      <c r="X24" s="194">
        <f t="shared" si="6"/>
        <v>4481.1769999999997</v>
      </c>
      <c r="Y24" s="193">
        <f t="shared" si="7"/>
        <v>-5.2392038966548315E-2</v>
      </c>
    </row>
    <row r="25" spans="1:25" ht="19.350000000000001" customHeight="1" x14ac:dyDescent="0.3">
      <c r="A25" s="201" t="s">
        <v>164</v>
      </c>
      <c r="B25" s="199">
        <v>268.47000000000003</v>
      </c>
      <c r="C25" s="195">
        <v>223.38499999999999</v>
      </c>
      <c r="D25" s="196">
        <v>0</v>
      </c>
      <c r="E25" s="195">
        <v>0</v>
      </c>
      <c r="F25" s="194">
        <f t="shared" si="0"/>
        <v>491.85500000000002</v>
      </c>
      <c r="G25" s="198">
        <f t="shared" si="1"/>
        <v>1.0898816974637933E-2</v>
      </c>
      <c r="H25" s="197">
        <v>465.83399999999995</v>
      </c>
      <c r="I25" s="195">
        <v>305.26299999999998</v>
      </c>
      <c r="J25" s="196"/>
      <c r="K25" s="195"/>
      <c r="L25" s="194">
        <f t="shared" si="2"/>
        <v>771.09699999999998</v>
      </c>
      <c r="M25" s="200">
        <f t="shared" si="3"/>
        <v>-0.36213602179751703</v>
      </c>
      <c r="N25" s="199">
        <v>3775.3660000000009</v>
      </c>
      <c r="O25" s="195">
        <v>2532.4829999999997</v>
      </c>
      <c r="P25" s="196"/>
      <c r="Q25" s="195"/>
      <c r="R25" s="194">
        <f t="shared" si="4"/>
        <v>6307.8490000000002</v>
      </c>
      <c r="S25" s="198">
        <f t="shared" si="5"/>
        <v>1.5409932447839867E-2</v>
      </c>
      <c r="T25" s="197">
        <v>3160.8809999999989</v>
      </c>
      <c r="U25" s="195">
        <v>2519.918000000001</v>
      </c>
      <c r="V25" s="196"/>
      <c r="W25" s="195"/>
      <c r="X25" s="194">
        <f t="shared" si="6"/>
        <v>5680.799</v>
      </c>
      <c r="Y25" s="193">
        <f t="shared" si="7"/>
        <v>0.11038059963043945</v>
      </c>
    </row>
    <row r="26" spans="1:25" ht="19.350000000000001" customHeight="1" x14ac:dyDescent="0.3">
      <c r="A26" s="201" t="s">
        <v>152</v>
      </c>
      <c r="B26" s="199">
        <v>313.339</v>
      </c>
      <c r="C26" s="195">
        <v>154.251</v>
      </c>
      <c r="D26" s="196">
        <v>0</v>
      </c>
      <c r="E26" s="195">
        <v>0</v>
      </c>
      <c r="F26" s="194">
        <f t="shared" si="0"/>
        <v>467.59000000000003</v>
      </c>
      <c r="G26" s="198">
        <f t="shared" si="1"/>
        <v>1.0361138606237512E-2</v>
      </c>
      <c r="H26" s="197">
        <v>252.54800000000003</v>
      </c>
      <c r="I26" s="195">
        <v>122.75800000000001</v>
      </c>
      <c r="J26" s="196"/>
      <c r="K26" s="195"/>
      <c r="L26" s="194">
        <f t="shared" si="2"/>
        <v>375.30600000000004</v>
      </c>
      <c r="M26" s="200">
        <f t="shared" si="3"/>
        <v>0.24589002041001207</v>
      </c>
      <c r="N26" s="199">
        <v>2816.4369999999999</v>
      </c>
      <c r="O26" s="195">
        <v>1177.3019999999999</v>
      </c>
      <c r="P26" s="196">
        <v>1.4789999999999999</v>
      </c>
      <c r="Q26" s="195">
        <v>1.208</v>
      </c>
      <c r="R26" s="194">
        <f t="shared" si="4"/>
        <v>3996.4259999999995</v>
      </c>
      <c r="S26" s="198">
        <f t="shared" si="5"/>
        <v>9.7631783342928598E-3</v>
      </c>
      <c r="T26" s="197">
        <v>1855.4450000000006</v>
      </c>
      <c r="U26" s="195">
        <v>802.03599999999994</v>
      </c>
      <c r="V26" s="196">
        <v>0.25</v>
      </c>
      <c r="W26" s="195">
        <v>1.895</v>
      </c>
      <c r="X26" s="194">
        <f t="shared" si="6"/>
        <v>2659.6260000000007</v>
      </c>
      <c r="Y26" s="193">
        <f t="shared" si="7"/>
        <v>0.50262706109806365</v>
      </c>
    </row>
    <row r="27" spans="1:25" ht="19.350000000000001" customHeight="1" x14ac:dyDescent="0.3">
      <c r="A27" s="201" t="s">
        <v>202</v>
      </c>
      <c r="B27" s="199">
        <v>288.50599999999997</v>
      </c>
      <c r="C27" s="195">
        <v>94.034000000000006</v>
      </c>
      <c r="D27" s="196">
        <v>0</v>
      </c>
      <c r="E27" s="195">
        <v>0</v>
      </c>
      <c r="F27" s="194">
        <f t="shared" si="0"/>
        <v>382.53999999999996</v>
      </c>
      <c r="G27" s="198">
        <f t="shared" si="1"/>
        <v>8.4765498886419655E-3</v>
      </c>
      <c r="H27" s="197">
        <v>235.94</v>
      </c>
      <c r="I27" s="195">
        <v>70.641999999999996</v>
      </c>
      <c r="J27" s="196"/>
      <c r="K27" s="195"/>
      <c r="L27" s="194">
        <f t="shared" si="2"/>
        <v>306.58199999999999</v>
      </c>
      <c r="M27" s="200">
        <f t="shared" si="3"/>
        <v>0.24775753305803994</v>
      </c>
      <c r="N27" s="199">
        <v>2323.3890000000001</v>
      </c>
      <c r="O27" s="195">
        <v>770.00700000000006</v>
      </c>
      <c r="P27" s="196"/>
      <c r="Q27" s="195"/>
      <c r="R27" s="194">
        <f t="shared" si="4"/>
        <v>3093.3960000000002</v>
      </c>
      <c r="S27" s="198">
        <f t="shared" si="5"/>
        <v>7.5570964673406186E-3</v>
      </c>
      <c r="T27" s="197">
        <v>2999.1609999999996</v>
      </c>
      <c r="U27" s="195">
        <v>784.029</v>
      </c>
      <c r="V27" s="196"/>
      <c r="W27" s="195"/>
      <c r="X27" s="194">
        <f t="shared" si="6"/>
        <v>3783.1899999999996</v>
      </c>
      <c r="Y27" s="193">
        <f t="shared" si="7"/>
        <v>-0.18233131299247451</v>
      </c>
    </row>
    <row r="28" spans="1:25" ht="19.350000000000001" customHeight="1" x14ac:dyDescent="0.3">
      <c r="A28" s="201" t="s">
        <v>182</v>
      </c>
      <c r="B28" s="199">
        <v>153.65699999999998</v>
      </c>
      <c r="C28" s="195">
        <v>199.75200000000001</v>
      </c>
      <c r="D28" s="196">
        <v>0</v>
      </c>
      <c r="E28" s="195">
        <v>0</v>
      </c>
      <c r="F28" s="194">
        <f t="shared" si="0"/>
        <v>353.40899999999999</v>
      </c>
      <c r="G28" s="198">
        <f t="shared" si="1"/>
        <v>7.8310477847939267E-3</v>
      </c>
      <c r="H28" s="197">
        <v>131.101</v>
      </c>
      <c r="I28" s="195">
        <v>146.38300000000001</v>
      </c>
      <c r="J28" s="196"/>
      <c r="K28" s="195"/>
      <c r="L28" s="194">
        <f t="shared" si="2"/>
        <v>277.48400000000004</v>
      </c>
      <c r="M28" s="200">
        <f t="shared" si="3"/>
        <v>0.27361937985613571</v>
      </c>
      <c r="N28" s="199">
        <v>1258.3270000000002</v>
      </c>
      <c r="O28" s="195">
        <v>1445.325</v>
      </c>
      <c r="P28" s="196"/>
      <c r="Q28" s="195"/>
      <c r="R28" s="194">
        <f t="shared" si="4"/>
        <v>2703.652</v>
      </c>
      <c r="S28" s="198">
        <f t="shared" si="5"/>
        <v>6.604960689843265E-3</v>
      </c>
      <c r="T28" s="197">
        <v>1036.2229999999997</v>
      </c>
      <c r="U28" s="195">
        <v>1314.742</v>
      </c>
      <c r="V28" s="196"/>
      <c r="W28" s="195"/>
      <c r="X28" s="194">
        <f t="shared" si="6"/>
        <v>2350.9649999999997</v>
      </c>
      <c r="Y28" s="193">
        <f t="shared" si="7"/>
        <v>0.15001797134368244</v>
      </c>
    </row>
    <row r="29" spans="1:25" ht="19.350000000000001" customHeight="1" x14ac:dyDescent="0.3">
      <c r="A29" s="201" t="s">
        <v>436</v>
      </c>
      <c r="B29" s="199">
        <v>172.959</v>
      </c>
      <c r="C29" s="195">
        <v>172.87200000000001</v>
      </c>
      <c r="D29" s="196">
        <v>0</v>
      </c>
      <c r="E29" s="195">
        <v>0</v>
      </c>
      <c r="F29" s="194">
        <f t="shared" si="0"/>
        <v>345.83100000000002</v>
      </c>
      <c r="G29" s="198">
        <f t="shared" si="1"/>
        <v>7.6631299329192768E-3</v>
      </c>
      <c r="H29" s="197"/>
      <c r="I29" s="195"/>
      <c r="J29" s="196"/>
      <c r="K29" s="195"/>
      <c r="L29" s="194">
        <f t="shared" si="2"/>
        <v>0</v>
      </c>
      <c r="M29" s="200" t="str">
        <f t="shared" si="3"/>
        <v xml:space="preserve">         /0</v>
      </c>
      <c r="N29" s="199">
        <v>1554.3800000000006</v>
      </c>
      <c r="O29" s="195">
        <v>1325.7749999999999</v>
      </c>
      <c r="P29" s="196"/>
      <c r="Q29" s="195"/>
      <c r="R29" s="194">
        <f t="shared" si="4"/>
        <v>2880.1550000000007</v>
      </c>
      <c r="S29" s="198">
        <f t="shared" si="5"/>
        <v>7.0361535270277139E-3</v>
      </c>
      <c r="T29" s="197"/>
      <c r="U29" s="195"/>
      <c r="V29" s="196"/>
      <c r="W29" s="195"/>
      <c r="X29" s="194">
        <f t="shared" si="6"/>
        <v>0</v>
      </c>
      <c r="Y29" s="193" t="str">
        <f t="shared" si="7"/>
        <v xml:space="preserve">         /0</v>
      </c>
    </row>
    <row r="30" spans="1:25" ht="19.350000000000001" customHeight="1" x14ac:dyDescent="0.3">
      <c r="A30" s="201" t="s">
        <v>203</v>
      </c>
      <c r="B30" s="199">
        <v>0</v>
      </c>
      <c r="C30" s="195">
        <v>0</v>
      </c>
      <c r="D30" s="196">
        <v>328.15100000000001</v>
      </c>
      <c r="E30" s="195">
        <v>13.679</v>
      </c>
      <c r="F30" s="194">
        <f t="shared" si="0"/>
        <v>341.83</v>
      </c>
      <c r="G30" s="198">
        <f t="shared" si="1"/>
        <v>7.5744733843114012E-3</v>
      </c>
      <c r="H30" s="197"/>
      <c r="I30" s="195"/>
      <c r="J30" s="196">
        <v>77.021000000000001</v>
      </c>
      <c r="K30" s="195">
        <v>61.411000000000001</v>
      </c>
      <c r="L30" s="194">
        <f t="shared" si="2"/>
        <v>138.43200000000002</v>
      </c>
      <c r="M30" s="200">
        <f t="shared" si="3"/>
        <v>1.4692990060101705</v>
      </c>
      <c r="N30" s="199"/>
      <c r="O30" s="195"/>
      <c r="P30" s="196">
        <v>2491.5320000000002</v>
      </c>
      <c r="Q30" s="195">
        <v>184.85300000000001</v>
      </c>
      <c r="R30" s="194">
        <f t="shared" si="4"/>
        <v>2676.3850000000002</v>
      </c>
      <c r="S30" s="198">
        <f t="shared" si="5"/>
        <v>6.5383480255174001E-3</v>
      </c>
      <c r="T30" s="197"/>
      <c r="U30" s="195"/>
      <c r="V30" s="196">
        <v>622.92999999999984</v>
      </c>
      <c r="W30" s="195">
        <v>367.56600000000003</v>
      </c>
      <c r="X30" s="194">
        <f t="shared" si="6"/>
        <v>990.49599999999987</v>
      </c>
      <c r="Y30" s="193">
        <f t="shared" si="7"/>
        <v>1.7020654298452498</v>
      </c>
    </row>
    <row r="31" spans="1:25" ht="19.350000000000001" customHeight="1" x14ac:dyDescent="0.3">
      <c r="A31" s="201" t="s">
        <v>172</v>
      </c>
      <c r="B31" s="199">
        <v>108.095</v>
      </c>
      <c r="C31" s="195">
        <v>215.60100000000003</v>
      </c>
      <c r="D31" s="196">
        <v>0</v>
      </c>
      <c r="E31" s="195">
        <v>0</v>
      </c>
      <c r="F31" s="194">
        <f t="shared" si="0"/>
        <v>323.69600000000003</v>
      </c>
      <c r="G31" s="198">
        <f t="shared" si="1"/>
        <v>7.1726493771993791E-3</v>
      </c>
      <c r="H31" s="197">
        <v>146.791</v>
      </c>
      <c r="I31" s="195">
        <v>67.248999999999995</v>
      </c>
      <c r="J31" s="196"/>
      <c r="K31" s="195"/>
      <c r="L31" s="194">
        <f t="shared" si="2"/>
        <v>214.04</v>
      </c>
      <c r="M31" s="200">
        <f t="shared" si="3"/>
        <v>0.5123154550551301</v>
      </c>
      <c r="N31" s="199">
        <v>775.12399999999991</v>
      </c>
      <c r="O31" s="195">
        <v>1818.9000000000003</v>
      </c>
      <c r="P31" s="196">
        <v>0</v>
      </c>
      <c r="Q31" s="195">
        <v>0.03</v>
      </c>
      <c r="R31" s="194">
        <f t="shared" si="4"/>
        <v>2594.0540000000005</v>
      </c>
      <c r="S31" s="198">
        <f t="shared" si="5"/>
        <v>6.3372152545263533E-3</v>
      </c>
      <c r="T31" s="197">
        <v>304.14299999999997</v>
      </c>
      <c r="U31" s="195">
        <v>348.80200000000002</v>
      </c>
      <c r="V31" s="196">
        <v>1</v>
      </c>
      <c r="W31" s="195">
        <v>1</v>
      </c>
      <c r="X31" s="194">
        <f t="shared" si="6"/>
        <v>654.94499999999994</v>
      </c>
      <c r="Y31" s="193">
        <f t="shared" si="7"/>
        <v>2.9607203658322465</v>
      </c>
    </row>
    <row r="32" spans="1:25" ht="19.350000000000001" customHeight="1" x14ac:dyDescent="0.3">
      <c r="A32" s="201" t="s">
        <v>179</v>
      </c>
      <c r="B32" s="199">
        <v>3.75</v>
      </c>
      <c r="C32" s="195">
        <v>258.34699999999998</v>
      </c>
      <c r="D32" s="196">
        <v>0</v>
      </c>
      <c r="E32" s="195">
        <v>0</v>
      </c>
      <c r="F32" s="194">
        <f t="shared" si="0"/>
        <v>262.09699999999998</v>
      </c>
      <c r="G32" s="198">
        <f t="shared" si="1"/>
        <v>5.8077019296371452E-3</v>
      </c>
      <c r="H32" s="197">
        <v>0.191</v>
      </c>
      <c r="I32" s="195">
        <v>298.15100000000001</v>
      </c>
      <c r="J32" s="196"/>
      <c r="K32" s="195"/>
      <c r="L32" s="194">
        <f t="shared" si="2"/>
        <v>298.34199999999998</v>
      </c>
      <c r="M32" s="200">
        <f t="shared" si="3"/>
        <v>-0.12148809084875745</v>
      </c>
      <c r="N32" s="199">
        <v>112.14500000000001</v>
      </c>
      <c r="O32" s="195">
        <v>2228.6529999999998</v>
      </c>
      <c r="P32" s="196"/>
      <c r="Q32" s="195"/>
      <c r="R32" s="194">
        <f t="shared" si="4"/>
        <v>2340.7979999999998</v>
      </c>
      <c r="S32" s="198">
        <f t="shared" si="5"/>
        <v>5.7185165741980605E-3</v>
      </c>
      <c r="T32" s="197">
        <v>153.673</v>
      </c>
      <c r="U32" s="195">
        <v>2533.8049999999998</v>
      </c>
      <c r="V32" s="196"/>
      <c r="W32" s="195"/>
      <c r="X32" s="194">
        <f t="shared" si="6"/>
        <v>2687.4780000000001</v>
      </c>
      <c r="Y32" s="193">
        <f t="shared" si="7"/>
        <v>-0.1289982652881253</v>
      </c>
    </row>
    <row r="33" spans="1:25" ht="19.350000000000001" customHeight="1" x14ac:dyDescent="0.3">
      <c r="A33" s="201" t="s">
        <v>189</v>
      </c>
      <c r="B33" s="199">
        <v>121.80800000000001</v>
      </c>
      <c r="C33" s="195">
        <v>103.137</v>
      </c>
      <c r="D33" s="196">
        <v>0</v>
      </c>
      <c r="E33" s="195">
        <v>0</v>
      </c>
      <c r="F33" s="194">
        <f t="shared" si="0"/>
        <v>224.94499999999999</v>
      </c>
      <c r="G33" s="198">
        <f t="shared" si="1"/>
        <v>4.9844657152208066E-3</v>
      </c>
      <c r="H33" s="197">
        <v>105.51000000000002</v>
      </c>
      <c r="I33" s="195">
        <v>30.464000000000002</v>
      </c>
      <c r="J33" s="196"/>
      <c r="K33" s="195"/>
      <c r="L33" s="194">
        <f t="shared" si="2"/>
        <v>135.97400000000002</v>
      </c>
      <c r="M33" s="200">
        <f t="shared" si="3"/>
        <v>0.65432362069219097</v>
      </c>
      <c r="N33" s="199">
        <v>771.63200000000006</v>
      </c>
      <c r="O33" s="195">
        <v>607.29100000000017</v>
      </c>
      <c r="P33" s="196"/>
      <c r="Q33" s="195"/>
      <c r="R33" s="194">
        <f t="shared" si="4"/>
        <v>1378.9230000000002</v>
      </c>
      <c r="S33" s="198">
        <f t="shared" si="5"/>
        <v>3.368677703092242E-3</v>
      </c>
      <c r="T33" s="197">
        <v>228.41800000000001</v>
      </c>
      <c r="U33" s="195">
        <v>74.924000000000007</v>
      </c>
      <c r="V33" s="196"/>
      <c r="W33" s="195"/>
      <c r="X33" s="194">
        <f t="shared" si="6"/>
        <v>303.34199999999998</v>
      </c>
      <c r="Y33" s="193">
        <f t="shared" si="7"/>
        <v>3.5457701208536907</v>
      </c>
    </row>
    <row r="34" spans="1:25" ht="19.350000000000001" customHeight="1" x14ac:dyDescent="0.3">
      <c r="A34" s="201" t="s">
        <v>181</v>
      </c>
      <c r="B34" s="199">
        <v>37.793999999999997</v>
      </c>
      <c r="C34" s="195">
        <v>173.696</v>
      </c>
      <c r="D34" s="196">
        <v>0</v>
      </c>
      <c r="E34" s="195">
        <v>0</v>
      </c>
      <c r="F34" s="194">
        <f t="shared" si="0"/>
        <v>211.49</v>
      </c>
      <c r="G34" s="198">
        <f t="shared" si="1"/>
        <v>4.6863217858234161E-3</v>
      </c>
      <c r="H34" s="197"/>
      <c r="I34" s="195"/>
      <c r="J34" s="196"/>
      <c r="K34" s="195"/>
      <c r="L34" s="194">
        <f t="shared" si="2"/>
        <v>0</v>
      </c>
      <c r="M34" s="200" t="str">
        <f t="shared" si="3"/>
        <v xml:space="preserve">         /0</v>
      </c>
      <c r="N34" s="199">
        <v>469.065</v>
      </c>
      <c r="O34" s="195">
        <v>1613.8779999999999</v>
      </c>
      <c r="P34" s="196"/>
      <c r="Q34" s="195"/>
      <c r="R34" s="194">
        <f t="shared" si="4"/>
        <v>2082.9429999999998</v>
      </c>
      <c r="S34" s="198">
        <f t="shared" si="5"/>
        <v>5.08858264088137E-3</v>
      </c>
      <c r="T34" s="197"/>
      <c r="U34" s="195"/>
      <c r="V34" s="196"/>
      <c r="W34" s="195"/>
      <c r="X34" s="194">
        <f t="shared" si="6"/>
        <v>0</v>
      </c>
      <c r="Y34" s="193" t="str">
        <f t="shared" si="7"/>
        <v xml:space="preserve">         /0</v>
      </c>
    </row>
    <row r="35" spans="1:25" ht="19.350000000000001" customHeight="1" x14ac:dyDescent="0.3">
      <c r="A35" s="201" t="s">
        <v>174</v>
      </c>
      <c r="B35" s="199">
        <v>96.322000000000003</v>
      </c>
      <c r="C35" s="195">
        <v>82.034999999999997</v>
      </c>
      <c r="D35" s="196">
        <v>0</v>
      </c>
      <c r="E35" s="195">
        <v>0</v>
      </c>
      <c r="F35" s="194">
        <f t="shared" si="0"/>
        <v>178.357</v>
      </c>
      <c r="G35" s="198">
        <f t="shared" si="1"/>
        <v>3.9521409747699989E-3</v>
      </c>
      <c r="H35" s="197">
        <v>132.262</v>
      </c>
      <c r="I35" s="195">
        <v>90.021000000000001</v>
      </c>
      <c r="J35" s="196"/>
      <c r="K35" s="195"/>
      <c r="L35" s="194">
        <f t="shared" si="2"/>
        <v>222.28300000000002</v>
      </c>
      <c r="M35" s="200">
        <f t="shared" si="3"/>
        <v>-0.19761295285739355</v>
      </c>
      <c r="N35" s="199">
        <v>1031.7849999999994</v>
      </c>
      <c r="O35" s="195">
        <v>834.7950000000003</v>
      </c>
      <c r="P35" s="196"/>
      <c r="Q35" s="195"/>
      <c r="R35" s="194">
        <f t="shared" si="4"/>
        <v>1866.5799999999997</v>
      </c>
      <c r="S35" s="198">
        <f t="shared" si="5"/>
        <v>4.560012725176036E-3</v>
      </c>
      <c r="T35" s="197">
        <v>1224.0799999999995</v>
      </c>
      <c r="U35" s="195">
        <v>618.55400000000009</v>
      </c>
      <c r="V35" s="196"/>
      <c r="W35" s="195"/>
      <c r="X35" s="194">
        <f t="shared" si="6"/>
        <v>1842.6339999999996</v>
      </c>
      <c r="Y35" s="193">
        <f t="shared" si="7"/>
        <v>1.29955270552915E-2</v>
      </c>
    </row>
    <row r="36" spans="1:25" ht="19.350000000000001" customHeight="1" x14ac:dyDescent="0.3">
      <c r="A36" s="201" t="s">
        <v>170</v>
      </c>
      <c r="B36" s="199">
        <v>142.74199999999999</v>
      </c>
      <c r="C36" s="195">
        <v>34.338999999999992</v>
      </c>
      <c r="D36" s="196">
        <v>0</v>
      </c>
      <c r="E36" s="195">
        <v>0</v>
      </c>
      <c r="F36" s="194">
        <f t="shared" si="0"/>
        <v>177.08099999999999</v>
      </c>
      <c r="G36" s="198">
        <f t="shared" si="1"/>
        <v>3.9238666043566895E-3</v>
      </c>
      <c r="H36" s="197">
        <v>256.45899999999995</v>
      </c>
      <c r="I36" s="195">
        <v>138.86599999999999</v>
      </c>
      <c r="J36" s="196"/>
      <c r="K36" s="195"/>
      <c r="L36" s="194">
        <f t="shared" si="2"/>
        <v>395.32499999999993</v>
      </c>
      <c r="M36" s="200">
        <f t="shared" si="3"/>
        <v>-0.55206222728135068</v>
      </c>
      <c r="N36" s="199">
        <v>1661.2989999999995</v>
      </c>
      <c r="O36" s="195">
        <v>810.54199999999992</v>
      </c>
      <c r="P36" s="196"/>
      <c r="Q36" s="195"/>
      <c r="R36" s="194">
        <f t="shared" si="4"/>
        <v>2471.8409999999994</v>
      </c>
      <c r="S36" s="198">
        <f t="shared" si="5"/>
        <v>6.0386516595119719E-3</v>
      </c>
      <c r="T36" s="197">
        <v>2237.6439999999989</v>
      </c>
      <c r="U36" s="195">
        <v>1362.6419999999998</v>
      </c>
      <c r="V36" s="196"/>
      <c r="W36" s="195"/>
      <c r="X36" s="194">
        <f t="shared" si="6"/>
        <v>3600.2859999999987</v>
      </c>
      <c r="Y36" s="193">
        <f t="shared" si="7"/>
        <v>-0.31343204400983693</v>
      </c>
    </row>
    <row r="37" spans="1:25" ht="19.350000000000001" customHeight="1" x14ac:dyDescent="0.3">
      <c r="A37" s="201" t="s">
        <v>163</v>
      </c>
      <c r="B37" s="199">
        <v>450.86500000000001</v>
      </c>
      <c r="C37" s="195">
        <v>259.35800000000006</v>
      </c>
      <c r="D37" s="196">
        <v>25.64</v>
      </c>
      <c r="E37" s="195">
        <v>34.279000000000003</v>
      </c>
      <c r="F37" s="194">
        <f t="shared" si="0"/>
        <v>770.14200000000005</v>
      </c>
      <c r="G37" s="198">
        <f t="shared" si="1"/>
        <v>1.7065266597842063E-2</v>
      </c>
      <c r="H37" s="197">
        <v>1188.4810000000002</v>
      </c>
      <c r="I37" s="195">
        <v>336.70399999999995</v>
      </c>
      <c r="J37" s="196">
        <v>38.820999999999991</v>
      </c>
      <c r="K37" s="195">
        <v>3.8220000000000001</v>
      </c>
      <c r="L37" s="194">
        <f t="shared" si="2"/>
        <v>1567.828</v>
      </c>
      <c r="M37" s="200">
        <f t="shared" si="3"/>
        <v>-0.50878412683023899</v>
      </c>
      <c r="N37" s="199">
        <v>9258.4439999999977</v>
      </c>
      <c r="O37" s="195">
        <v>2616.404</v>
      </c>
      <c r="P37" s="196">
        <v>4107.5080000000007</v>
      </c>
      <c r="Q37" s="195">
        <v>2097.2949999999996</v>
      </c>
      <c r="R37" s="194">
        <f t="shared" si="4"/>
        <v>18079.650999999998</v>
      </c>
      <c r="S37" s="198">
        <f t="shared" si="5"/>
        <v>4.4168178501184867E-2</v>
      </c>
      <c r="T37" s="197">
        <v>32220.170999999998</v>
      </c>
      <c r="U37" s="195">
        <v>11309.698999999997</v>
      </c>
      <c r="V37" s="196">
        <v>5000.3680000000004</v>
      </c>
      <c r="W37" s="195">
        <v>1826.9579999999999</v>
      </c>
      <c r="X37" s="194">
        <f t="shared" si="6"/>
        <v>50357.195999999996</v>
      </c>
      <c r="Y37" s="193">
        <f t="shared" si="7"/>
        <v>-0.6409718483928295</v>
      </c>
    </row>
    <row r="38" spans="1:25" x14ac:dyDescent="0.25">
      <c r="A38" s="175" t="s">
        <v>44</v>
      </c>
    </row>
    <row r="39" spans="1:25" x14ac:dyDescent="0.25">
      <c r="A39" s="175" t="s">
        <v>43</v>
      </c>
    </row>
    <row r="40" spans="1:25" x14ac:dyDescent="0.25">
      <c r="A40" s="182" t="s">
        <v>29</v>
      </c>
    </row>
  </sheetData>
  <mergeCells count="26">
    <mergeCell ref="N5:Y5"/>
    <mergeCell ref="F7:F8"/>
    <mergeCell ref="H6:L6"/>
    <mergeCell ref="R7:R8"/>
    <mergeCell ref="X7:X8"/>
    <mergeCell ref="T7:U7"/>
    <mergeCell ref="X1:Y1"/>
    <mergeCell ref="A3:Y3"/>
    <mergeCell ref="A5:A8"/>
    <mergeCell ref="G6:G8"/>
    <mergeCell ref="B6:F6"/>
    <mergeCell ref="Y6:Y8"/>
    <mergeCell ref="D7:E7"/>
    <mergeCell ref="B7:C7"/>
    <mergeCell ref="V7:W7"/>
    <mergeCell ref="A4:Y4"/>
    <mergeCell ref="N6:R6"/>
    <mergeCell ref="T6:X6"/>
    <mergeCell ref="M6:M8"/>
    <mergeCell ref="S6:S8"/>
    <mergeCell ref="B5:M5"/>
    <mergeCell ref="H7:I7"/>
    <mergeCell ref="J7:K7"/>
    <mergeCell ref="L7:L8"/>
    <mergeCell ref="N7:O7"/>
    <mergeCell ref="P7:Q7"/>
  </mergeCells>
  <conditionalFormatting sqref="Y38:Y65536 M38:M65536 Y3 M3 M5:M8 Y5:Y8">
    <cfRule type="cellIs" dxfId="50" priority="3" stopIfTrue="1" operator="lessThan">
      <formula>0</formula>
    </cfRule>
  </conditionalFormatting>
  <conditionalFormatting sqref="M9:M37 Y9:Y37">
    <cfRule type="cellIs" dxfId="49" priority="4" operator="lessThan">
      <formula>0</formula>
    </cfRule>
    <cfRule type="cellIs" dxfId="48" priority="5" stopIfTrue="1" operator="greaterThanOrEqual">
      <formula>0</formula>
    </cfRule>
  </conditionalFormatting>
  <conditionalFormatting sqref="G6:G8">
    <cfRule type="cellIs" dxfId="47" priority="2" stopIfTrue="1" operator="lessThan">
      <formula>0</formula>
    </cfRule>
  </conditionalFormatting>
  <conditionalFormatting sqref="S6:S8">
    <cfRule type="cellIs" dxfId="46" priority="1" stopIfTrue="1" operator="lessThan">
      <formula>0</formula>
    </cfRule>
  </conditionalFormatting>
  <hyperlinks>
    <hyperlink ref="X1:Y1" location="INDICE!A1" display="Volver al Indice"/>
  </hyperlinks>
  <pageMargins left="0.2" right="0.22" top="0.54" bottom="0.19685039370078741" header="0.15748031496062992" footer="0.15748031496062992"/>
  <pageSetup scale="77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0"/>
  </sheetPr>
  <dimension ref="A1:Q51"/>
  <sheetViews>
    <sheetView showGridLines="0" zoomScale="88" workbookViewId="0">
      <selection activeCell="A3" sqref="A3:Q49"/>
    </sheetView>
  </sheetViews>
  <sheetFormatPr defaultColWidth="11.42578125" defaultRowHeight="13.5" x14ac:dyDescent="0.25"/>
  <cols>
    <col min="1" max="1" width="15.85546875" style="240" customWidth="1"/>
    <col min="2" max="3" width="12.28515625" style="240" customWidth="1"/>
    <col min="4" max="4" width="10.5703125" style="240" customWidth="1"/>
    <col min="5" max="5" width="10.28515625" style="240" bestFit="1" customWidth="1"/>
    <col min="6" max="6" width="11.5703125" style="240" customWidth="1"/>
    <col min="7" max="7" width="12.7109375" style="240" customWidth="1"/>
    <col min="8" max="8" width="10.5703125" style="240" customWidth="1"/>
    <col min="9" max="9" width="9" style="240" customWidth="1"/>
    <col min="10" max="10" width="11.28515625" style="240" customWidth="1"/>
    <col min="11" max="12" width="12.42578125" style="240" customWidth="1"/>
    <col min="13" max="13" width="10.5703125" style="240" customWidth="1"/>
    <col min="14" max="16" width="11.5703125" style="240" customWidth="1"/>
    <col min="17" max="17" width="10.28515625" style="240" customWidth="1"/>
    <col min="18" max="16384" width="11.42578125" style="240"/>
  </cols>
  <sheetData>
    <row r="1" spans="1:17" ht="18.75" thickBot="1" x14ac:dyDescent="0.3">
      <c r="N1" s="592" t="s">
        <v>28</v>
      </c>
      <c r="O1" s="593"/>
      <c r="P1" s="593"/>
      <c r="Q1" s="594"/>
    </row>
    <row r="2" spans="1:17" ht="3.75" customHeight="1" thickBot="1" x14ac:dyDescent="0.3"/>
    <row r="3" spans="1:17" ht="24" customHeight="1" thickTop="1" x14ac:dyDescent="0.25">
      <c r="A3" s="668" t="s">
        <v>54</v>
      </c>
      <c r="B3" s="669"/>
      <c r="C3" s="669"/>
      <c r="D3" s="669"/>
      <c r="E3" s="669"/>
      <c r="F3" s="669"/>
      <c r="G3" s="669"/>
      <c r="H3" s="669"/>
      <c r="I3" s="669"/>
      <c r="J3" s="669"/>
      <c r="K3" s="669"/>
      <c r="L3" s="669"/>
      <c r="M3" s="669"/>
      <c r="N3" s="669"/>
      <c r="O3" s="669"/>
      <c r="P3" s="669"/>
      <c r="Q3" s="670"/>
    </row>
    <row r="4" spans="1:17" ht="19.149999999999999" customHeight="1" thickBot="1" x14ac:dyDescent="0.3">
      <c r="A4" s="662" t="s">
        <v>39</v>
      </c>
      <c r="B4" s="663"/>
      <c r="C4" s="663"/>
      <c r="D4" s="663"/>
      <c r="E4" s="663"/>
      <c r="F4" s="663"/>
      <c r="G4" s="663"/>
      <c r="H4" s="663"/>
      <c r="I4" s="663"/>
      <c r="J4" s="663"/>
      <c r="K4" s="663"/>
      <c r="L4" s="663"/>
      <c r="M4" s="663"/>
      <c r="N4" s="663"/>
      <c r="O4" s="663"/>
      <c r="P4" s="663"/>
      <c r="Q4" s="664"/>
    </row>
    <row r="5" spans="1:17" s="271" customFormat="1" ht="20.25" customHeight="1" thickBot="1" x14ac:dyDescent="0.3">
      <c r="A5" s="659" t="s">
        <v>53</v>
      </c>
      <c r="B5" s="665" t="s">
        <v>37</v>
      </c>
      <c r="C5" s="665"/>
      <c r="D5" s="665"/>
      <c r="E5" s="665"/>
      <c r="F5" s="665"/>
      <c r="G5" s="665"/>
      <c r="H5" s="665"/>
      <c r="I5" s="666"/>
      <c r="J5" s="665" t="s">
        <v>36</v>
      </c>
      <c r="K5" s="665"/>
      <c r="L5" s="665"/>
      <c r="M5" s="665"/>
      <c r="N5" s="665"/>
      <c r="O5" s="665"/>
      <c r="P5" s="665"/>
      <c r="Q5" s="667"/>
    </row>
    <row r="6" spans="1:17" s="477" customFormat="1" ht="28.7" customHeight="1" thickBot="1" x14ac:dyDescent="0.3">
      <c r="A6" s="660"/>
      <c r="B6" s="671" t="s">
        <v>450</v>
      </c>
      <c r="C6" s="671"/>
      <c r="D6" s="671"/>
      <c r="E6" s="672"/>
      <c r="F6" s="671" t="s">
        <v>451</v>
      </c>
      <c r="G6" s="671"/>
      <c r="H6" s="671"/>
      <c r="I6" s="672"/>
      <c r="J6" s="673" t="s">
        <v>449</v>
      </c>
      <c r="K6" s="674"/>
      <c r="L6" s="674"/>
      <c r="M6" s="675"/>
      <c r="N6" s="673" t="s">
        <v>448</v>
      </c>
      <c r="O6" s="674"/>
      <c r="P6" s="674"/>
      <c r="Q6" s="676"/>
    </row>
    <row r="7" spans="1:17" s="264" customFormat="1" ht="22.7" customHeight="1" thickBot="1" x14ac:dyDescent="0.3">
      <c r="A7" s="661"/>
      <c r="B7" s="270" t="s">
        <v>22</v>
      </c>
      <c r="C7" s="266" t="s">
        <v>21</v>
      </c>
      <c r="D7" s="266" t="s">
        <v>17</v>
      </c>
      <c r="E7" s="269" t="s">
        <v>35</v>
      </c>
      <c r="F7" s="267" t="s">
        <v>22</v>
      </c>
      <c r="G7" s="266" t="s">
        <v>21</v>
      </c>
      <c r="H7" s="266" t="s">
        <v>17</v>
      </c>
      <c r="I7" s="268" t="s">
        <v>34</v>
      </c>
      <c r="J7" s="267" t="s">
        <v>22</v>
      </c>
      <c r="K7" s="266" t="s">
        <v>21</v>
      </c>
      <c r="L7" s="266" t="s">
        <v>17</v>
      </c>
      <c r="M7" s="268" t="s">
        <v>35</v>
      </c>
      <c r="N7" s="267" t="s">
        <v>22</v>
      </c>
      <c r="O7" s="266" t="s">
        <v>21</v>
      </c>
      <c r="P7" s="266" t="s">
        <v>17</v>
      </c>
      <c r="Q7" s="265" t="s">
        <v>34</v>
      </c>
    </row>
    <row r="8" spans="1:17" s="256" customFormat="1" ht="18" customHeight="1" thickBot="1" x14ac:dyDescent="0.25">
      <c r="A8" s="263" t="s">
        <v>52</v>
      </c>
      <c r="B8" s="262">
        <f>SUM(B9:B49)</f>
        <v>1148927</v>
      </c>
      <c r="C8" s="258">
        <f>SUM(C9:C49)</f>
        <v>61764</v>
      </c>
      <c r="D8" s="258">
        <f t="shared" ref="D8:D49" si="0">C8+B8</f>
        <v>1210691</v>
      </c>
      <c r="E8" s="259">
        <f t="shared" ref="E8:E45" si="1">D8/$D$8</f>
        <v>1</v>
      </c>
      <c r="F8" s="258">
        <f>SUM(F9:F49)</f>
        <v>1096850</v>
      </c>
      <c r="G8" s="258">
        <f>SUM(G9:G49)</f>
        <v>48932</v>
      </c>
      <c r="H8" s="258">
        <f t="shared" ref="H8:H49" si="2">G8+F8</f>
        <v>1145782</v>
      </c>
      <c r="I8" s="261">
        <f t="shared" ref="I8:I45" si="3">(D8/H8-1)</f>
        <v>5.6650392483037715E-2</v>
      </c>
      <c r="J8" s="260">
        <f>SUM(J9:J49)</f>
        <v>10045850</v>
      </c>
      <c r="K8" s="258">
        <f>SUM(K9:K49)</f>
        <v>611660</v>
      </c>
      <c r="L8" s="258">
        <f t="shared" ref="L8:L49" si="4">K8+J8</f>
        <v>10657510</v>
      </c>
      <c r="M8" s="259">
        <f t="shared" ref="M8:M45" si="5">(L8/$L$8)</f>
        <v>1</v>
      </c>
      <c r="N8" s="258">
        <f>SUM(N9:N49)</f>
        <v>9721271</v>
      </c>
      <c r="O8" s="258">
        <f>SUM(O9:O49)</f>
        <v>483276</v>
      </c>
      <c r="P8" s="258">
        <f t="shared" ref="P8:P49" si="6">O8+N8</f>
        <v>10204547</v>
      </c>
      <c r="Q8" s="257">
        <f t="shared" ref="Q8:Q45" si="7">(L8/P8-1)</f>
        <v>4.4388349624927104E-2</v>
      </c>
    </row>
    <row r="9" spans="1:17" s="241" customFormat="1" ht="18" customHeight="1" thickTop="1" x14ac:dyDescent="0.25">
      <c r="A9" s="255" t="s">
        <v>205</v>
      </c>
      <c r="B9" s="254">
        <v>158771</v>
      </c>
      <c r="C9" s="250">
        <v>175</v>
      </c>
      <c r="D9" s="250">
        <f t="shared" si="0"/>
        <v>158946</v>
      </c>
      <c r="E9" s="253">
        <f t="shared" si="1"/>
        <v>0.13128535687471038</v>
      </c>
      <c r="F9" s="251">
        <v>148722</v>
      </c>
      <c r="G9" s="250">
        <v>60</v>
      </c>
      <c r="H9" s="250">
        <f t="shared" si="2"/>
        <v>148782</v>
      </c>
      <c r="I9" s="252">
        <f t="shared" si="3"/>
        <v>6.8314715489776967E-2</v>
      </c>
      <c r="J9" s="251">
        <v>1341282</v>
      </c>
      <c r="K9" s="250">
        <v>9175</v>
      </c>
      <c r="L9" s="250">
        <f t="shared" si="4"/>
        <v>1350457</v>
      </c>
      <c r="M9" s="252">
        <f t="shared" si="5"/>
        <v>0.12671411990230363</v>
      </c>
      <c r="N9" s="251">
        <v>1242252</v>
      </c>
      <c r="O9" s="250">
        <v>3515</v>
      </c>
      <c r="P9" s="250">
        <f t="shared" si="6"/>
        <v>1245767</v>
      </c>
      <c r="Q9" s="249">
        <f t="shared" si="7"/>
        <v>8.403658147952231E-2</v>
      </c>
    </row>
    <row r="10" spans="1:17" s="241" customFormat="1" ht="18" customHeight="1" x14ac:dyDescent="0.25">
      <c r="A10" s="255" t="s">
        <v>206</v>
      </c>
      <c r="B10" s="254">
        <v>122436</v>
      </c>
      <c r="C10" s="250">
        <v>135</v>
      </c>
      <c r="D10" s="250">
        <f t="shared" si="0"/>
        <v>122571</v>
      </c>
      <c r="E10" s="253">
        <f t="shared" si="1"/>
        <v>0.10124053123381606</v>
      </c>
      <c r="F10" s="251">
        <v>130241</v>
      </c>
      <c r="G10" s="250">
        <v>90</v>
      </c>
      <c r="H10" s="250">
        <f t="shared" si="2"/>
        <v>130331</v>
      </c>
      <c r="I10" s="252">
        <f t="shared" si="3"/>
        <v>-5.954070788991106E-2</v>
      </c>
      <c r="J10" s="251">
        <v>1109336</v>
      </c>
      <c r="K10" s="250">
        <v>1637</v>
      </c>
      <c r="L10" s="250">
        <f t="shared" si="4"/>
        <v>1110973</v>
      </c>
      <c r="M10" s="252">
        <f t="shared" si="5"/>
        <v>0.10424320502631478</v>
      </c>
      <c r="N10" s="251">
        <v>1141594</v>
      </c>
      <c r="O10" s="250">
        <v>1247</v>
      </c>
      <c r="P10" s="250">
        <f t="shared" si="6"/>
        <v>1142841</v>
      </c>
      <c r="Q10" s="249">
        <f t="shared" si="7"/>
        <v>-2.788489387412596E-2</v>
      </c>
    </row>
    <row r="11" spans="1:17" s="241" customFormat="1" ht="18" customHeight="1" x14ac:dyDescent="0.25">
      <c r="A11" s="255" t="s">
        <v>207</v>
      </c>
      <c r="B11" s="254">
        <v>97614</v>
      </c>
      <c r="C11" s="250">
        <v>511</v>
      </c>
      <c r="D11" s="250">
        <f t="shared" si="0"/>
        <v>98125</v>
      </c>
      <c r="E11" s="253">
        <f t="shared" si="1"/>
        <v>8.1048756453958939E-2</v>
      </c>
      <c r="F11" s="251">
        <v>91314</v>
      </c>
      <c r="G11" s="250">
        <v>18</v>
      </c>
      <c r="H11" s="250">
        <f t="shared" si="2"/>
        <v>91332</v>
      </c>
      <c r="I11" s="252">
        <f t="shared" si="3"/>
        <v>7.4376998204353395E-2</v>
      </c>
      <c r="J11" s="251">
        <v>885129</v>
      </c>
      <c r="K11" s="250">
        <v>8188</v>
      </c>
      <c r="L11" s="250">
        <f t="shared" si="4"/>
        <v>893317</v>
      </c>
      <c r="M11" s="252">
        <f t="shared" si="5"/>
        <v>8.382042334466494E-2</v>
      </c>
      <c r="N11" s="251">
        <v>795579</v>
      </c>
      <c r="O11" s="250">
        <v>12554</v>
      </c>
      <c r="P11" s="250">
        <f t="shared" si="6"/>
        <v>808133</v>
      </c>
      <c r="Q11" s="249">
        <f t="shared" si="7"/>
        <v>0.10540839193548579</v>
      </c>
    </row>
    <row r="12" spans="1:17" s="241" customFormat="1" ht="18" customHeight="1" x14ac:dyDescent="0.25">
      <c r="A12" s="255" t="s">
        <v>208</v>
      </c>
      <c r="B12" s="254">
        <v>79299</v>
      </c>
      <c r="C12" s="250">
        <v>151</v>
      </c>
      <c r="D12" s="250">
        <f t="shared" si="0"/>
        <v>79450</v>
      </c>
      <c r="E12" s="253">
        <f t="shared" ref="E12:E17" si="8">D12/$D$8</f>
        <v>6.562368102182968E-2</v>
      </c>
      <c r="F12" s="251">
        <v>74957</v>
      </c>
      <c r="G12" s="250"/>
      <c r="H12" s="250">
        <f t="shared" si="2"/>
        <v>74957</v>
      </c>
      <c r="I12" s="252">
        <f t="shared" ref="I12:I17" si="9">(D12/H12-1)</f>
        <v>5.9941032858839005E-2</v>
      </c>
      <c r="J12" s="251">
        <v>702818</v>
      </c>
      <c r="K12" s="250">
        <v>7526</v>
      </c>
      <c r="L12" s="250">
        <f t="shared" si="4"/>
        <v>710344</v>
      </c>
      <c r="M12" s="252">
        <f t="shared" ref="M12:M17" si="10">(L12/$L$8)</f>
        <v>6.6651966547533151E-2</v>
      </c>
      <c r="N12" s="251">
        <v>704522</v>
      </c>
      <c r="O12" s="250">
        <v>3679</v>
      </c>
      <c r="P12" s="250">
        <f t="shared" si="6"/>
        <v>708201</v>
      </c>
      <c r="Q12" s="249">
        <f t="shared" ref="Q12:Q17" si="11">(L12/P12-1)</f>
        <v>3.0259770884255577E-3</v>
      </c>
    </row>
    <row r="13" spans="1:17" s="241" customFormat="1" ht="18" customHeight="1" x14ac:dyDescent="0.25">
      <c r="A13" s="255" t="s">
        <v>209</v>
      </c>
      <c r="B13" s="254">
        <v>59976</v>
      </c>
      <c r="C13" s="250">
        <v>104</v>
      </c>
      <c r="D13" s="250">
        <f t="shared" si="0"/>
        <v>60080</v>
      </c>
      <c r="E13" s="253">
        <f t="shared" si="8"/>
        <v>4.9624553250994678E-2</v>
      </c>
      <c r="F13" s="251">
        <v>61710</v>
      </c>
      <c r="G13" s="250">
        <v>95</v>
      </c>
      <c r="H13" s="250">
        <f t="shared" si="2"/>
        <v>61805</v>
      </c>
      <c r="I13" s="252">
        <f t="shared" si="9"/>
        <v>-2.7910363239220137E-2</v>
      </c>
      <c r="J13" s="251">
        <v>509737</v>
      </c>
      <c r="K13" s="250">
        <v>4991</v>
      </c>
      <c r="L13" s="250">
        <f t="shared" si="4"/>
        <v>514728</v>
      </c>
      <c r="M13" s="252">
        <f t="shared" si="10"/>
        <v>4.8297210136326402E-2</v>
      </c>
      <c r="N13" s="251">
        <v>527503</v>
      </c>
      <c r="O13" s="250">
        <v>1749</v>
      </c>
      <c r="P13" s="250">
        <f t="shared" si="6"/>
        <v>529252</v>
      </c>
      <c r="Q13" s="249">
        <f t="shared" si="11"/>
        <v>-2.7442503760023551E-2</v>
      </c>
    </row>
    <row r="14" spans="1:17" s="241" customFormat="1" ht="18" customHeight="1" x14ac:dyDescent="0.25">
      <c r="A14" s="255" t="s">
        <v>210</v>
      </c>
      <c r="B14" s="254">
        <v>52223</v>
      </c>
      <c r="C14" s="250">
        <v>2</v>
      </c>
      <c r="D14" s="250">
        <f t="shared" si="0"/>
        <v>52225</v>
      </c>
      <c r="E14" s="253">
        <f t="shared" si="8"/>
        <v>4.3136522861737636E-2</v>
      </c>
      <c r="F14" s="251">
        <v>50045</v>
      </c>
      <c r="G14" s="250">
        <v>17</v>
      </c>
      <c r="H14" s="250">
        <f t="shared" si="2"/>
        <v>50062</v>
      </c>
      <c r="I14" s="252">
        <f t="shared" si="9"/>
        <v>4.320642403419761E-2</v>
      </c>
      <c r="J14" s="251">
        <v>462083</v>
      </c>
      <c r="K14" s="250">
        <v>12812</v>
      </c>
      <c r="L14" s="250">
        <f t="shared" si="4"/>
        <v>474895</v>
      </c>
      <c r="M14" s="252">
        <f t="shared" si="10"/>
        <v>4.4559657931355447E-2</v>
      </c>
      <c r="N14" s="251">
        <v>453583</v>
      </c>
      <c r="O14" s="250">
        <v>11827</v>
      </c>
      <c r="P14" s="250">
        <f t="shared" si="6"/>
        <v>465410</v>
      </c>
      <c r="Q14" s="249">
        <f t="shared" si="11"/>
        <v>2.0379880105713344E-2</v>
      </c>
    </row>
    <row r="15" spans="1:17" s="241" customFormat="1" ht="18" customHeight="1" x14ac:dyDescent="0.25">
      <c r="A15" s="255" t="s">
        <v>211</v>
      </c>
      <c r="B15" s="254">
        <v>39092</v>
      </c>
      <c r="C15" s="250">
        <v>157</v>
      </c>
      <c r="D15" s="250">
        <f t="shared" si="0"/>
        <v>39249</v>
      </c>
      <c r="E15" s="253">
        <f t="shared" si="8"/>
        <v>3.241867660699551E-2</v>
      </c>
      <c r="F15" s="251">
        <v>39398</v>
      </c>
      <c r="G15" s="250">
        <v>36</v>
      </c>
      <c r="H15" s="250">
        <f t="shared" si="2"/>
        <v>39434</v>
      </c>
      <c r="I15" s="252">
        <f t="shared" si="9"/>
        <v>-4.6913830704468085E-3</v>
      </c>
      <c r="J15" s="251">
        <v>362656</v>
      </c>
      <c r="K15" s="250">
        <v>2878</v>
      </c>
      <c r="L15" s="250">
        <f t="shared" si="4"/>
        <v>365534</v>
      </c>
      <c r="M15" s="252">
        <f t="shared" si="10"/>
        <v>3.4298255408627347E-2</v>
      </c>
      <c r="N15" s="251">
        <v>364505</v>
      </c>
      <c r="O15" s="250">
        <v>508</v>
      </c>
      <c r="P15" s="250">
        <f t="shared" si="6"/>
        <v>365013</v>
      </c>
      <c r="Q15" s="249">
        <f t="shared" si="11"/>
        <v>1.4273464232781308E-3</v>
      </c>
    </row>
    <row r="16" spans="1:17" s="241" customFormat="1" ht="18" customHeight="1" x14ac:dyDescent="0.25">
      <c r="A16" s="255" t="s">
        <v>212</v>
      </c>
      <c r="B16" s="254">
        <v>36397</v>
      </c>
      <c r="C16" s="250">
        <v>510</v>
      </c>
      <c r="D16" s="250">
        <f t="shared" si="0"/>
        <v>36907</v>
      </c>
      <c r="E16" s="253">
        <f t="shared" si="8"/>
        <v>3.0484244121745351E-2</v>
      </c>
      <c r="F16" s="251">
        <v>36609</v>
      </c>
      <c r="G16" s="250">
        <v>13</v>
      </c>
      <c r="H16" s="250">
        <f t="shared" si="2"/>
        <v>36622</v>
      </c>
      <c r="I16" s="252">
        <f t="shared" si="9"/>
        <v>7.7822074163071964E-3</v>
      </c>
      <c r="J16" s="251">
        <v>333041</v>
      </c>
      <c r="K16" s="250">
        <v>3200</v>
      </c>
      <c r="L16" s="250">
        <f t="shared" si="4"/>
        <v>336241</v>
      </c>
      <c r="M16" s="252">
        <f t="shared" si="10"/>
        <v>3.1549677176000775E-2</v>
      </c>
      <c r="N16" s="251">
        <v>306698</v>
      </c>
      <c r="O16" s="250">
        <v>248</v>
      </c>
      <c r="P16" s="250">
        <f t="shared" si="6"/>
        <v>306946</v>
      </c>
      <c r="Q16" s="249">
        <f t="shared" si="11"/>
        <v>9.5440240302854473E-2</v>
      </c>
    </row>
    <row r="17" spans="1:17" s="241" customFormat="1" ht="18" customHeight="1" x14ac:dyDescent="0.25">
      <c r="A17" s="255" t="s">
        <v>214</v>
      </c>
      <c r="B17" s="254">
        <v>30870</v>
      </c>
      <c r="C17" s="250">
        <v>5857</v>
      </c>
      <c r="D17" s="250">
        <f t="shared" si="0"/>
        <v>36727</v>
      </c>
      <c r="E17" s="253">
        <f t="shared" si="8"/>
        <v>3.0335568695893503E-2</v>
      </c>
      <c r="F17" s="251">
        <v>25956</v>
      </c>
      <c r="G17" s="250">
        <v>3848</v>
      </c>
      <c r="H17" s="250">
        <f t="shared" si="2"/>
        <v>29804</v>
      </c>
      <c r="I17" s="252">
        <f t="shared" si="9"/>
        <v>0.23228425714669165</v>
      </c>
      <c r="J17" s="251">
        <v>255041</v>
      </c>
      <c r="K17" s="250">
        <v>58178</v>
      </c>
      <c r="L17" s="250">
        <f t="shared" si="4"/>
        <v>313219</v>
      </c>
      <c r="M17" s="252">
        <f t="shared" si="10"/>
        <v>2.9389510307754812E-2</v>
      </c>
      <c r="N17" s="251">
        <v>241772</v>
      </c>
      <c r="O17" s="250">
        <v>36724</v>
      </c>
      <c r="P17" s="250">
        <f t="shared" si="6"/>
        <v>278496</v>
      </c>
      <c r="Q17" s="249">
        <f t="shared" si="11"/>
        <v>0.12468042628978515</v>
      </c>
    </row>
    <row r="18" spans="1:17" s="241" customFormat="1" ht="18" customHeight="1" x14ac:dyDescent="0.25">
      <c r="A18" s="255" t="s">
        <v>213</v>
      </c>
      <c r="B18" s="254">
        <v>27449</v>
      </c>
      <c r="C18" s="250">
        <v>3</v>
      </c>
      <c r="D18" s="250">
        <f t="shared" si="0"/>
        <v>27452</v>
      </c>
      <c r="E18" s="253">
        <f>D18/$D$8</f>
        <v>2.2674654391582987E-2</v>
      </c>
      <c r="F18" s="251">
        <v>30146</v>
      </c>
      <c r="G18" s="250">
        <v>33</v>
      </c>
      <c r="H18" s="250">
        <f t="shared" si="2"/>
        <v>30179</v>
      </c>
      <c r="I18" s="252">
        <f>(D18/H18-1)</f>
        <v>-9.036084694655222E-2</v>
      </c>
      <c r="J18" s="251">
        <v>274573</v>
      </c>
      <c r="K18" s="250">
        <v>891</v>
      </c>
      <c r="L18" s="250">
        <f t="shared" si="4"/>
        <v>275464</v>
      </c>
      <c r="M18" s="252">
        <f>(L18/$L$8)</f>
        <v>2.5846937980822913E-2</v>
      </c>
      <c r="N18" s="251">
        <v>262664</v>
      </c>
      <c r="O18" s="250">
        <v>1495</v>
      </c>
      <c r="P18" s="250">
        <f t="shared" si="6"/>
        <v>264159</v>
      </c>
      <c r="Q18" s="249">
        <f>(L18/P18-1)</f>
        <v>4.2796194716061109E-2</v>
      </c>
    </row>
    <row r="19" spans="1:17" s="241" customFormat="1" ht="18" customHeight="1" x14ac:dyDescent="0.25">
      <c r="A19" s="255" t="s">
        <v>215</v>
      </c>
      <c r="B19" s="254">
        <v>22814</v>
      </c>
      <c r="C19" s="250">
        <v>1722</v>
      </c>
      <c r="D19" s="250">
        <f t="shared" si="0"/>
        <v>24536</v>
      </c>
      <c r="E19" s="253">
        <f>D19/$D$8</f>
        <v>2.0266112492783046E-2</v>
      </c>
      <c r="F19" s="251">
        <v>15829</v>
      </c>
      <c r="G19" s="250">
        <v>1617</v>
      </c>
      <c r="H19" s="250">
        <f t="shared" si="2"/>
        <v>17446</v>
      </c>
      <c r="I19" s="252">
        <f>(D19/H19-1)</f>
        <v>0.40639688180671785</v>
      </c>
      <c r="J19" s="251">
        <v>169302</v>
      </c>
      <c r="K19" s="250">
        <v>15268</v>
      </c>
      <c r="L19" s="250">
        <f t="shared" si="4"/>
        <v>184570</v>
      </c>
      <c r="M19" s="252">
        <f>(L19/$L$8)</f>
        <v>1.7318304181746017E-2</v>
      </c>
      <c r="N19" s="251">
        <v>126781</v>
      </c>
      <c r="O19" s="250">
        <v>11706</v>
      </c>
      <c r="P19" s="250">
        <f t="shared" si="6"/>
        <v>138487</v>
      </c>
      <c r="Q19" s="249">
        <f>(L19/P19-1)</f>
        <v>0.33276047571252176</v>
      </c>
    </row>
    <row r="20" spans="1:17" s="241" customFormat="1" ht="18" customHeight="1" x14ac:dyDescent="0.25">
      <c r="A20" s="255" t="s">
        <v>216</v>
      </c>
      <c r="B20" s="254">
        <v>18674</v>
      </c>
      <c r="C20" s="250">
        <v>10</v>
      </c>
      <c r="D20" s="250">
        <f t="shared" si="0"/>
        <v>18684</v>
      </c>
      <c r="E20" s="253">
        <f>D20/$D$8</f>
        <v>1.5432509203421848E-2</v>
      </c>
      <c r="F20" s="251">
        <v>17049</v>
      </c>
      <c r="G20" s="250">
        <v>3</v>
      </c>
      <c r="H20" s="250">
        <f t="shared" si="2"/>
        <v>17052</v>
      </c>
      <c r="I20" s="252">
        <f>(D20/H20-1)</f>
        <v>9.5707248416607937E-2</v>
      </c>
      <c r="J20" s="251">
        <v>164374</v>
      </c>
      <c r="K20" s="250">
        <v>2046</v>
      </c>
      <c r="L20" s="250">
        <f t="shared" si="4"/>
        <v>166420</v>
      </c>
      <c r="M20" s="252">
        <f>(L20/$L$8)</f>
        <v>1.5615279741703269E-2</v>
      </c>
      <c r="N20" s="251">
        <v>132548</v>
      </c>
      <c r="O20" s="250">
        <v>1892</v>
      </c>
      <c r="P20" s="250">
        <f t="shared" si="6"/>
        <v>134440</v>
      </c>
      <c r="Q20" s="249">
        <f>(L20/P20-1)</f>
        <v>0.2378756322523059</v>
      </c>
    </row>
    <row r="21" spans="1:17" s="241" customFormat="1" ht="18" customHeight="1" x14ac:dyDescent="0.25">
      <c r="A21" s="255" t="s">
        <v>218</v>
      </c>
      <c r="B21" s="254">
        <v>17600</v>
      </c>
      <c r="C21" s="250">
        <v>452</v>
      </c>
      <c r="D21" s="250">
        <f t="shared" si="0"/>
        <v>18052</v>
      </c>
      <c r="E21" s="253">
        <f t="shared" si="1"/>
        <v>1.4910493263764247E-2</v>
      </c>
      <c r="F21" s="251">
        <v>15595</v>
      </c>
      <c r="G21" s="250">
        <v>663</v>
      </c>
      <c r="H21" s="250">
        <f t="shared" si="2"/>
        <v>16258</v>
      </c>
      <c r="I21" s="252">
        <f t="shared" si="3"/>
        <v>0.11034567597490463</v>
      </c>
      <c r="J21" s="251">
        <v>139890</v>
      </c>
      <c r="K21" s="250">
        <v>5775</v>
      </c>
      <c r="L21" s="250">
        <f t="shared" si="4"/>
        <v>145665</v>
      </c>
      <c r="M21" s="252">
        <f t="shared" si="5"/>
        <v>1.3667826725004245E-2</v>
      </c>
      <c r="N21" s="251">
        <v>135664</v>
      </c>
      <c r="O21" s="250">
        <v>6147</v>
      </c>
      <c r="P21" s="250">
        <f t="shared" si="6"/>
        <v>141811</v>
      </c>
      <c r="Q21" s="249">
        <f t="shared" si="7"/>
        <v>2.7177017297670858E-2</v>
      </c>
    </row>
    <row r="22" spans="1:17" s="241" customFormat="1" ht="18" customHeight="1" x14ac:dyDescent="0.25">
      <c r="A22" s="255" t="s">
        <v>223</v>
      </c>
      <c r="B22" s="254">
        <v>15736</v>
      </c>
      <c r="C22" s="250">
        <v>712</v>
      </c>
      <c r="D22" s="250">
        <f t="shared" si="0"/>
        <v>16448</v>
      </c>
      <c r="E22" s="253">
        <f t="shared" si="1"/>
        <v>1.3585630024506665E-2</v>
      </c>
      <c r="F22" s="251">
        <v>13730</v>
      </c>
      <c r="G22" s="250">
        <v>157</v>
      </c>
      <c r="H22" s="250">
        <f t="shared" si="2"/>
        <v>13887</v>
      </c>
      <c r="I22" s="252">
        <f t="shared" si="3"/>
        <v>0.18441708072297835</v>
      </c>
      <c r="J22" s="251">
        <v>125720</v>
      </c>
      <c r="K22" s="250">
        <v>3451</v>
      </c>
      <c r="L22" s="250">
        <f t="shared" si="4"/>
        <v>129171</v>
      </c>
      <c r="M22" s="252">
        <f t="shared" si="5"/>
        <v>1.2120185671887711E-2</v>
      </c>
      <c r="N22" s="251">
        <v>123531</v>
      </c>
      <c r="O22" s="250">
        <v>2120</v>
      </c>
      <c r="P22" s="250">
        <f t="shared" si="6"/>
        <v>125651</v>
      </c>
      <c r="Q22" s="249">
        <f t="shared" si="7"/>
        <v>2.8014102553899356E-2</v>
      </c>
    </row>
    <row r="23" spans="1:17" s="241" customFormat="1" ht="18" customHeight="1" x14ac:dyDescent="0.25">
      <c r="A23" s="255" t="s">
        <v>217</v>
      </c>
      <c r="B23" s="254">
        <v>15934</v>
      </c>
      <c r="C23" s="250">
        <v>105</v>
      </c>
      <c r="D23" s="250">
        <f t="shared" si="0"/>
        <v>16039</v>
      </c>
      <c r="E23" s="253">
        <f t="shared" si="1"/>
        <v>1.3247806417987744E-2</v>
      </c>
      <c r="F23" s="251">
        <v>16737</v>
      </c>
      <c r="G23" s="250">
        <v>42</v>
      </c>
      <c r="H23" s="250">
        <f t="shared" si="2"/>
        <v>16779</v>
      </c>
      <c r="I23" s="252">
        <f t="shared" si="3"/>
        <v>-4.4102747481971516E-2</v>
      </c>
      <c r="J23" s="251">
        <v>139453</v>
      </c>
      <c r="K23" s="250">
        <v>981</v>
      </c>
      <c r="L23" s="250">
        <f t="shared" si="4"/>
        <v>140434</v>
      </c>
      <c r="M23" s="252">
        <f t="shared" si="5"/>
        <v>1.3176999130190823E-2</v>
      </c>
      <c r="N23" s="251">
        <v>137483</v>
      </c>
      <c r="O23" s="250">
        <v>614</v>
      </c>
      <c r="P23" s="250">
        <f t="shared" si="6"/>
        <v>138097</v>
      </c>
      <c r="Q23" s="249">
        <f t="shared" si="7"/>
        <v>1.6922887535572917E-2</v>
      </c>
    </row>
    <row r="24" spans="1:17" s="241" customFormat="1" ht="18" customHeight="1" x14ac:dyDescent="0.25">
      <c r="A24" s="255" t="s">
        <v>221</v>
      </c>
      <c r="B24" s="254">
        <v>15388</v>
      </c>
      <c r="C24" s="250">
        <v>285</v>
      </c>
      <c r="D24" s="250">
        <f t="shared" si="0"/>
        <v>15673</v>
      </c>
      <c r="E24" s="253">
        <f t="shared" si="1"/>
        <v>1.2945499718755653E-2</v>
      </c>
      <c r="F24" s="251">
        <v>11483</v>
      </c>
      <c r="G24" s="250">
        <v>305</v>
      </c>
      <c r="H24" s="250">
        <f t="shared" si="2"/>
        <v>11788</v>
      </c>
      <c r="I24" s="252">
        <f t="shared" si="3"/>
        <v>0.32957244655581941</v>
      </c>
      <c r="J24" s="251">
        <v>119964</v>
      </c>
      <c r="K24" s="250">
        <v>6633</v>
      </c>
      <c r="L24" s="250">
        <f t="shared" si="4"/>
        <v>126597</v>
      </c>
      <c r="M24" s="252">
        <f t="shared" si="5"/>
        <v>1.1878665842208921E-2</v>
      </c>
      <c r="N24" s="251">
        <v>91194</v>
      </c>
      <c r="O24" s="250">
        <v>1952</v>
      </c>
      <c r="P24" s="250">
        <f t="shared" si="6"/>
        <v>93146</v>
      </c>
      <c r="Q24" s="249">
        <f t="shared" si="7"/>
        <v>0.35912438537349978</v>
      </c>
    </row>
    <row r="25" spans="1:17" s="241" customFormat="1" ht="18" customHeight="1" x14ac:dyDescent="0.25">
      <c r="A25" s="255" t="s">
        <v>222</v>
      </c>
      <c r="B25" s="254">
        <v>15508</v>
      </c>
      <c r="C25" s="250">
        <v>30</v>
      </c>
      <c r="D25" s="250">
        <f t="shared" si="0"/>
        <v>15538</v>
      </c>
      <c r="E25" s="253">
        <f t="shared" si="1"/>
        <v>1.2833993149366767E-2</v>
      </c>
      <c r="F25" s="251">
        <v>14107</v>
      </c>
      <c r="G25" s="250"/>
      <c r="H25" s="250">
        <f t="shared" si="2"/>
        <v>14107</v>
      </c>
      <c r="I25" s="252">
        <f t="shared" si="3"/>
        <v>0.10143900191394351</v>
      </c>
      <c r="J25" s="251">
        <v>123494</v>
      </c>
      <c r="K25" s="250">
        <v>713</v>
      </c>
      <c r="L25" s="250">
        <f t="shared" si="4"/>
        <v>124207</v>
      </c>
      <c r="M25" s="252">
        <f t="shared" si="5"/>
        <v>1.1654410833299711E-2</v>
      </c>
      <c r="N25" s="251">
        <v>129114</v>
      </c>
      <c r="O25" s="250">
        <v>835</v>
      </c>
      <c r="P25" s="250">
        <f t="shared" si="6"/>
        <v>129949</v>
      </c>
      <c r="Q25" s="249">
        <f t="shared" si="7"/>
        <v>-4.4186565498772645E-2</v>
      </c>
    </row>
    <row r="26" spans="1:17" s="241" customFormat="1" ht="18" customHeight="1" x14ac:dyDescent="0.25">
      <c r="A26" s="255" t="s">
        <v>224</v>
      </c>
      <c r="B26" s="254">
        <v>14361</v>
      </c>
      <c r="C26" s="250">
        <v>56</v>
      </c>
      <c r="D26" s="250">
        <f t="shared" si="0"/>
        <v>14417</v>
      </c>
      <c r="E26" s="253">
        <f t="shared" si="1"/>
        <v>1.1908075636144978E-2</v>
      </c>
      <c r="F26" s="251">
        <v>14348</v>
      </c>
      <c r="G26" s="250">
        <v>22</v>
      </c>
      <c r="H26" s="250">
        <f t="shared" si="2"/>
        <v>14370</v>
      </c>
      <c r="I26" s="252">
        <f t="shared" si="3"/>
        <v>3.2707028531662186E-3</v>
      </c>
      <c r="J26" s="251">
        <v>117971</v>
      </c>
      <c r="K26" s="250">
        <v>802</v>
      </c>
      <c r="L26" s="250">
        <f t="shared" si="4"/>
        <v>118773</v>
      </c>
      <c r="M26" s="252">
        <f t="shared" si="5"/>
        <v>1.1144535637311154E-2</v>
      </c>
      <c r="N26" s="251">
        <v>112618</v>
      </c>
      <c r="O26" s="250">
        <v>289</v>
      </c>
      <c r="P26" s="250">
        <f t="shared" si="6"/>
        <v>112907</v>
      </c>
      <c r="Q26" s="249">
        <f t="shared" si="7"/>
        <v>5.1954263243200183E-2</v>
      </c>
    </row>
    <row r="27" spans="1:17" s="241" customFormat="1" ht="18" customHeight="1" x14ac:dyDescent="0.25">
      <c r="A27" s="255" t="s">
        <v>219</v>
      </c>
      <c r="B27" s="254">
        <v>14388</v>
      </c>
      <c r="C27" s="250">
        <v>16</v>
      </c>
      <c r="D27" s="250">
        <f t="shared" si="0"/>
        <v>14404</v>
      </c>
      <c r="E27" s="253">
        <f t="shared" si="1"/>
        <v>1.1897337966500122E-2</v>
      </c>
      <c r="F27" s="251">
        <v>13054</v>
      </c>
      <c r="G27" s="250">
        <v>24</v>
      </c>
      <c r="H27" s="250">
        <f t="shared" si="2"/>
        <v>13078</v>
      </c>
      <c r="I27" s="252">
        <f t="shared" si="3"/>
        <v>0.10139165009940365</v>
      </c>
      <c r="J27" s="251">
        <v>133642</v>
      </c>
      <c r="K27" s="250">
        <v>2919</v>
      </c>
      <c r="L27" s="250">
        <f t="shared" si="4"/>
        <v>136561</v>
      </c>
      <c r="M27" s="252">
        <f t="shared" si="5"/>
        <v>1.2813593419100709E-2</v>
      </c>
      <c r="N27" s="251">
        <v>120684</v>
      </c>
      <c r="O27" s="250">
        <v>2406</v>
      </c>
      <c r="P27" s="250">
        <f t="shared" si="6"/>
        <v>123090</v>
      </c>
      <c r="Q27" s="249">
        <f t="shared" si="7"/>
        <v>0.10944024697375898</v>
      </c>
    </row>
    <row r="28" spans="1:17" s="241" customFormat="1" ht="18" customHeight="1" x14ac:dyDescent="0.25">
      <c r="A28" s="255" t="s">
        <v>225</v>
      </c>
      <c r="B28" s="254">
        <v>13940</v>
      </c>
      <c r="C28" s="250">
        <v>12</v>
      </c>
      <c r="D28" s="250">
        <f t="shared" si="0"/>
        <v>13952</v>
      </c>
      <c r="E28" s="253">
        <f t="shared" si="1"/>
        <v>1.1523997452694371E-2</v>
      </c>
      <c r="F28" s="251">
        <v>9401</v>
      </c>
      <c r="G28" s="250">
        <v>6</v>
      </c>
      <c r="H28" s="250">
        <f t="shared" si="2"/>
        <v>9407</v>
      </c>
      <c r="I28" s="252">
        <f t="shared" si="3"/>
        <v>0.48315084511533968</v>
      </c>
      <c r="J28" s="251">
        <v>114263</v>
      </c>
      <c r="K28" s="250">
        <v>1162</v>
      </c>
      <c r="L28" s="250">
        <f t="shared" si="4"/>
        <v>115425</v>
      </c>
      <c r="M28" s="252">
        <f t="shared" si="5"/>
        <v>1.0830390963742938E-2</v>
      </c>
      <c r="N28" s="251">
        <v>97224</v>
      </c>
      <c r="O28" s="250">
        <v>467</v>
      </c>
      <c r="P28" s="250">
        <f t="shared" si="6"/>
        <v>97691</v>
      </c>
      <c r="Q28" s="249">
        <f t="shared" si="7"/>
        <v>0.18153156380833435</v>
      </c>
    </row>
    <row r="29" spans="1:17" s="241" customFormat="1" ht="18" customHeight="1" x14ac:dyDescent="0.25">
      <c r="A29" s="255" t="s">
        <v>220</v>
      </c>
      <c r="B29" s="254">
        <v>12888</v>
      </c>
      <c r="C29" s="250">
        <v>333</v>
      </c>
      <c r="D29" s="250">
        <f t="shared" si="0"/>
        <v>13221</v>
      </c>
      <c r="E29" s="253">
        <f t="shared" si="1"/>
        <v>1.0920210028818253E-2</v>
      </c>
      <c r="F29" s="251">
        <v>11571</v>
      </c>
      <c r="G29" s="250">
        <v>167</v>
      </c>
      <c r="H29" s="250">
        <f t="shared" si="2"/>
        <v>11738</v>
      </c>
      <c r="I29" s="252">
        <f t="shared" si="3"/>
        <v>0.12634179587663996</v>
      </c>
      <c r="J29" s="251">
        <v>116887</v>
      </c>
      <c r="K29" s="250">
        <v>2953</v>
      </c>
      <c r="L29" s="250">
        <f t="shared" si="4"/>
        <v>119840</v>
      </c>
      <c r="M29" s="252">
        <f t="shared" si="5"/>
        <v>1.1244652831665182E-2</v>
      </c>
      <c r="N29" s="251">
        <v>106836</v>
      </c>
      <c r="O29" s="250">
        <v>2027</v>
      </c>
      <c r="P29" s="250">
        <f t="shared" si="6"/>
        <v>108863</v>
      </c>
      <c r="Q29" s="249">
        <f t="shared" si="7"/>
        <v>0.10083315727106545</v>
      </c>
    </row>
    <row r="30" spans="1:17" s="241" customFormat="1" ht="18" customHeight="1" x14ac:dyDescent="0.25">
      <c r="A30" s="255" t="s">
        <v>229</v>
      </c>
      <c r="B30" s="254">
        <v>11111</v>
      </c>
      <c r="C30" s="250">
        <v>12</v>
      </c>
      <c r="D30" s="250">
        <f t="shared" si="0"/>
        <v>11123</v>
      </c>
      <c r="E30" s="253">
        <f t="shared" si="1"/>
        <v>9.1873153430561561E-3</v>
      </c>
      <c r="F30" s="251">
        <v>9096</v>
      </c>
      <c r="G30" s="250"/>
      <c r="H30" s="250">
        <f t="shared" si="2"/>
        <v>9096</v>
      </c>
      <c r="I30" s="252">
        <f t="shared" si="3"/>
        <v>0.22284520668425678</v>
      </c>
      <c r="J30" s="251">
        <v>84261</v>
      </c>
      <c r="K30" s="250">
        <v>693</v>
      </c>
      <c r="L30" s="250">
        <f t="shared" si="4"/>
        <v>84954</v>
      </c>
      <c r="M30" s="252">
        <f t="shared" si="5"/>
        <v>7.9712803459719948E-3</v>
      </c>
      <c r="N30" s="251">
        <v>87905</v>
      </c>
      <c r="O30" s="250">
        <v>333</v>
      </c>
      <c r="P30" s="250">
        <f t="shared" si="6"/>
        <v>88238</v>
      </c>
      <c r="Q30" s="249">
        <f t="shared" si="7"/>
        <v>-3.7217525329223289E-2</v>
      </c>
    </row>
    <row r="31" spans="1:17" s="241" customFormat="1" ht="18" customHeight="1" x14ac:dyDescent="0.25">
      <c r="A31" s="255" t="s">
        <v>226</v>
      </c>
      <c r="B31" s="254">
        <v>5785</v>
      </c>
      <c r="C31" s="250">
        <v>4553</v>
      </c>
      <c r="D31" s="250">
        <f t="shared" si="0"/>
        <v>10338</v>
      </c>
      <c r="E31" s="253">
        <f t="shared" si="1"/>
        <v>8.5389252914244845E-3</v>
      </c>
      <c r="F31" s="251">
        <v>5564</v>
      </c>
      <c r="G31" s="250">
        <v>3459</v>
      </c>
      <c r="H31" s="250">
        <f t="shared" si="2"/>
        <v>9023</v>
      </c>
      <c r="I31" s="252">
        <f t="shared" si="3"/>
        <v>0.14573866784883083</v>
      </c>
      <c r="J31" s="251">
        <v>66818</v>
      </c>
      <c r="K31" s="250">
        <v>32534</v>
      </c>
      <c r="L31" s="250">
        <f t="shared" si="4"/>
        <v>99352</v>
      </c>
      <c r="M31" s="252">
        <f t="shared" si="5"/>
        <v>9.3222525711915815E-3</v>
      </c>
      <c r="N31" s="251">
        <v>65101</v>
      </c>
      <c r="O31" s="250">
        <v>26499</v>
      </c>
      <c r="P31" s="250">
        <f t="shared" si="6"/>
        <v>91600</v>
      </c>
      <c r="Q31" s="249">
        <f t="shared" si="7"/>
        <v>8.4628820960698681E-2</v>
      </c>
    </row>
    <row r="32" spans="1:17" s="241" customFormat="1" ht="18" customHeight="1" x14ac:dyDescent="0.25">
      <c r="A32" s="255" t="s">
        <v>227</v>
      </c>
      <c r="B32" s="254">
        <v>9919</v>
      </c>
      <c r="C32" s="250">
        <v>308</v>
      </c>
      <c r="D32" s="250">
        <f t="shared" si="0"/>
        <v>10227</v>
      </c>
      <c r="E32" s="253">
        <f t="shared" si="1"/>
        <v>8.4472421121491777E-3</v>
      </c>
      <c r="F32" s="251">
        <v>13703</v>
      </c>
      <c r="G32" s="250">
        <v>171</v>
      </c>
      <c r="H32" s="250">
        <f t="shared" si="2"/>
        <v>13874</v>
      </c>
      <c r="I32" s="252">
        <f t="shared" si="3"/>
        <v>-0.2628657921291625</v>
      </c>
      <c r="J32" s="251">
        <v>83531</v>
      </c>
      <c r="K32" s="250">
        <v>1732</v>
      </c>
      <c r="L32" s="250">
        <f t="shared" si="4"/>
        <v>85263</v>
      </c>
      <c r="M32" s="252">
        <f t="shared" si="5"/>
        <v>8.0002739851991692E-3</v>
      </c>
      <c r="N32" s="251">
        <v>116938</v>
      </c>
      <c r="O32" s="250">
        <v>1133</v>
      </c>
      <c r="P32" s="250">
        <f t="shared" si="6"/>
        <v>118071</v>
      </c>
      <c r="Q32" s="249">
        <f t="shared" si="7"/>
        <v>-0.27786670732017171</v>
      </c>
    </row>
    <row r="33" spans="1:17" s="241" customFormat="1" ht="18" customHeight="1" x14ac:dyDescent="0.25">
      <c r="A33" s="255" t="s">
        <v>228</v>
      </c>
      <c r="B33" s="254">
        <v>9711</v>
      </c>
      <c r="C33" s="250">
        <v>27</v>
      </c>
      <c r="D33" s="250">
        <f t="shared" si="0"/>
        <v>9738</v>
      </c>
      <c r="E33" s="253">
        <f t="shared" si="1"/>
        <v>8.0433405385849904E-3</v>
      </c>
      <c r="F33" s="251">
        <v>8726</v>
      </c>
      <c r="G33" s="250">
        <v>6</v>
      </c>
      <c r="H33" s="250">
        <f t="shared" si="2"/>
        <v>8732</v>
      </c>
      <c r="I33" s="252">
        <f t="shared" si="3"/>
        <v>0.11520842876775084</v>
      </c>
      <c r="J33" s="251">
        <v>82728</v>
      </c>
      <c r="K33" s="250">
        <v>256</v>
      </c>
      <c r="L33" s="250">
        <f t="shared" si="4"/>
        <v>82984</v>
      </c>
      <c r="M33" s="252">
        <f t="shared" si="5"/>
        <v>7.7864341670803028E-3</v>
      </c>
      <c r="N33" s="251">
        <v>89950</v>
      </c>
      <c r="O33" s="250">
        <v>687</v>
      </c>
      <c r="P33" s="250">
        <f t="shared" si="6"/>
        <v>90637</v>
      </c>
      <c r="Q33" s="249">
        <f t="shared" si="7"/>
        <v>-8.4435716098282154E-2</v>
      </c>
    </row>
    <row r="34" spans="1:17" s="241" customFormat="1" ht="18" customHeight="1" x14ac:dyDescent="0.25">
      <c r="A34" s="255" t="s">
        <v>232</v>
      </c>
      <c r="B34" s="254">
        <v>9529</v>
      </c>
      <c r="C34" s="250">
        <v>5</v>
      </c>
      <c r="D34" s="250">
        <f t="shared" si="0"/>
        <v>9534</v>
      </c>
      <c r="E34" s="253">
        <f t="shared" si="1"/>
        <v>7.8748417226195619E-3</v>
      </c>
      <c r="F34" s="251">
        <v>8070</v>
      </c>
      <c r="G34" s="250">
        <v>457</v>
      </c>
      <c r="H34" s="250">
        <f t="shared" si="2"/>
        <v>8527</v>
      </c>
      <c r="I34" s="252">
        <f t="shared" si="3"/>
        <v>0.1180954614753138</v>
      </c>
      <c r="J34" s="251">
        <v>75469</v>
      </c>
      <c r="K34" s="250">
        <v>703</v>
      </c>
      <c r="L34" s="250">
        <f t="shared" si="4"/>
        <v>76172</v>
      </c>
      <c r="M34" s="252">
        <f t="shared" si="5"/>
        <v>7.1472604764152223E-3</v>
      </c>
      <c r="N34" s="251">
        <v>74671</v>
      </c>
      <c r="O34" s="250">
        <v>715</v>
      </c>
      <c r="P34" s="250">
        <f t="shared" si="6"/>
        <v>75386</v>
      </c>
      <c r="Q34" s="249">
        <f t="shared" si="7"/>
        <v>1.0426339108057237E-2</v>
      </c>
    </row>
    <row r="35" spans="1:17" s="241" customFormat="1" ht="18" customHeight="1" x14ac:dyDescent="0.25">
      <c r="A35" s="255" t="s">
        <v>233</v>
      </c>
      <c r="B35" s="254">
        <v>6100</v>
      </c>
      <c r="C35" s="250">
        <v>3182</v>
      </c>
      <c r="D35" s="250">
        <f t="shared" si="0"/>
        <v>9282</v>
      </c>
      <c r="E35" s="253">
        <f t="shared" si="1"/>
        <v>7.6666961264269745E-3</v>
      </c>
      <c r="F35" s="251">
        <v>7611</v>
      </c>
      <c r="G35" s="250">
        <v>2651</v>
      </c>
      <c r="H35" s="250">
        <f t="shared" si="2"/>
        <v>10262</v>
      </c>
      <c r="I35" s="252">
        <f t="shared" si="3"/>
        <v>-9.5497953615279685E-2</v>
      </c>
      <c r="J35" s="251">
        <v>75284</v>
      </c>
      <c r="K35" s="250">
        <v>37716</v>
      </c>
      <c r="L35" s="250">
        <f t="shared" si="4"/>
        <v>113000</v>
      </c>
      <c r="M35" s="252">
        <f t="shared" si="5"/>
        <v>1.0602851885665602E-2</v>
      </c>
      <c r="N35" s="251">
        <v>81604</v>
      </c>
      <c r="O35" s="250">
        <v>33222</v>
      </c>
      <c r="P35" s="250">
        <f t="shared" si="6"/>
        <v>114826</v>
      </c>
      <c r="Q35" s="249">
        <f t="shared" si="7"/>
        <v>-1.5902321773814343E-2</v>
      </c>
    </row>
    <row r="36" spans="1:17" s="241" customFormat="1" ht="18" customHeight="1" x14ac:dyDescent="0.25">
      <c r="A36" s="255" t="s">
        <v>231</v>
      </c>
      <c r="B36" s="254">
        <v>8874</v>
      </c>
      <c r="C36" s="250">
        <v>16</v>
      </c>
      <c r="D36" s="250">
        <f t="shared" si="0"/>
        <v>8890</v>
      </c>
      <c r="E36" s="253">
        <f t="shared" si="1"/>
        <v>7.3429140879051717E-3</v>
      </c>
      <c r="F36" s="251">
        <v>8036</v>
      </c>
      <c r="G36" s="250">
        <v>5</v>
      </c>
      <c r="H36" s="250">
        <f t="shared" si="2"/>
        <v>8041</v>
      </c>
      <c r="I36" s="252">
        <f t="shared" si="3"/>
        <v>0.1055838826016664</v>
      </c>
      <c r="J36" s="251">
        <v>73723</v>
      </c>
      <c r="K36" s="250">
        <v>143</v>
      </c>
      <c r="L36" s="250">
        <f t="shared" si="4"/>
        <v>73866</v>
      </c>
      <c r="M36" s="252">
        <f t="shared" si="5"/>
        <v>6.9308872335095157E-3</v>
      </c>
      <c r="N36" s="251">
        <v>77921</v>
      </c>
      <c r="O36" s="250">
        <v>341</v>
      </c>
      <c r="P36" s="250">
        <f t="shared" si="6"/>
        <v>78262</v>
      </c>
      <c r="Q36" s="249">
        <f t="shared" si="7"/>
        <v>-5.6170299762336784E-2</v>
      </c>
    </row>
    <row r="37" spans="1:17" s="241" customFormat="1" ht="18" customHeight="1" x14ac:dyDescent="0.25">
      <c r="A37" s="255" t="s">
        <v>230</v>
      </c>
      <c r="B37" s="254">
        <v>8643</v>
      </c>
      <c r="C37" s="250">
        <v>40</v>
      </c>
      <c r="D37" s="250">
        <f t="shared" si="0"/>
        <v>8683</v>
      </c>
      <c r="E37" s="253">
        <f t="shared" si="1"/>
        <v>7.1719373481755463E-3</v>
      </c>
      <c r="F37" s="251">
        <v>9727</v>
      </c>
      <c r="G37" s="250">
        <v>1</v>
      </c>
      <c r="H37" s="250">
        <f t="shared" si="2"/>
        <v>9728</v>
      </c>
      <c r="I37" s="252">
        <f t="shared" si="3"/>
        <v>-0.107421875</v>
      </c>
      <c r="J37" s="251">
        <v>89634</v>
      </c>
      <c r="K37" s="250">
        <v>409</v>
      </c>
      <c r="L37" s="250">
        <f t="shared" si="4"/>
        <v>90043</v>
      </c>
      <c r="M37" s="252">
        <f t="shared" si="5"/>
        <v>8.4487840030175905E-3</v>
      </c>
      <c r="N37" s="251">
        <v>91344</v>
      </c>
      <c r="O37" s="250">
        <v>638</v>
      </c>
      <c r="P37" s="250">
        <f t="shared" si="6"/>
        <v>91982</v>
      </c>
      <c r="Q37" s="249">
        <f t="shared" si="7"/>
        <v>-2.1080211345698041E-2</v>
      </c>
    </row>
    <row r="38" spans="1:17" s="241" customFormat="1" ht="18" customHeight="1" x14ac:dyDescent="0.25">
      <c r="A38" s="255" t="s">
        <v>236</v>
      </c>
      <c r="B38" s="254">
        <v>6281</v>
      </c>
      <c r="C38" s="250">
        <v>265</v>
      </c>
      <c r="D38" s="250">
        <f t="shared" si="0"/>
        <v>6546</v>
      </c>
      <c r="E38" s="253">
        <f t="shared" si="1"/>
        <v>5.4068296534788814E-3</v>
      </c>
      <c r="F38" s="251">
        <v>6014</v>
      </c>
      <c r="G38" s="250">
        <v>368</v>
      </c>
      <c r="H38" s="250">
        <f t="shared" si="2"/>
        <v>6382</v>
      </c>
      <c r="I38" s="252">
        <f t="shared" si="3"/>
        <v>2.5697273581949176E-2</v>
      </c>
      <c r="J38" s="251">
        <v>49783</v>
      </c>
      <c r="K38" s="250">
        <v>2147</v>
      </c>
      <c r="L38" s="250">
        <f t="shared" si="4"/>
        <v>51930</v>
      </c>
      <c r="M38" s="252">
        <f t="shared" si="5"/>
        <v>4.8726203400231384E-3</v>
      </c>
      <c r="N38" s="251">
        <v>46594</v>
      </c>
      <c r="O38" s="250">
        <v>1394</v>
      </c>
      <c r="P38" s="250">
        <f t="shared" si="6"/>
        <v>47988</v>
      </c>
      <c r="Q38" s="249">
        <f t="shared" si="7"/>
        <v>8.2145536384095941E-2</v>
      </c>
    </row>
    <row r="39" spans="1:17" s="241" customFormat="1" ht="18" customHeight="1" x14ac:dyDescent="0.25">
      <c r="A39" s="255" t="s">
        <v>235</v>
      </c>
      <c r="B39" s="254">
        <v>6441</v>
      </c>
      <c r="C39" s="250">
        <v>18</v>
      </c>
      <c r="D39" s="250">
        <f t="shared" si="0"/>
        <v>6459</v>
      </c>
      <c r="E39" s="253">
        <f t="shared" si="1"/>
        <v>5.3349698643171545E-3</v>
      </c>
      <c r="F39" s="251">
        <v>5890</v>
      </c>
      <c r="G39" s="250"/>
      <c r="H39" s="250">
        <f t="shared" si="2"/>
        <v>5890</v>
      </c>
      <c r="I39" s="252">
        <f t="shared" si="3"/>
        <v>9.6604414261460159E-2</v>
      </c>
      <c r="J39" s="251">
        <v>60254</v>
      </c>
      <c r="K39" s="250">
        <v>293</v>
      </c>
      <c r="L39" s="250">
        <f t="shared" si="4"/>
        <v>60547</v>
      </c>
      <c r="M39" s="252">
        <f t="shared" si="5"/>
        <v>5.6811581692158865E-3</v>
      </c>
      <c r="N39" s="251">
        <v>62461</v>
      </c>
      <c r="O39" s="250">
        <v>137</v>
      </c>
      <c r="P39" s="250">
        <f t="shared" si="6"/>
        <v>62598</v>
      </c>
      <c r="Q39" s="249">
        <f t="shared" si="7"/>
        <v>-3.2764625067893571E-2</v>
      </c>
    </row>
    <row r="40" spans="1:17" s="241" customFormat="1" ht="18" customHeight="1" x14ac:dyDescent="0.25">
      <c r="A40" s="255" t="s">
        <v>239</v>
      </c>
      <c r="B40" s="254">
        <v>5619</v>
      </c>
      <c r="C40" s="250">
        <v>0</v>
      </c>
      <c r="D40" s="250">
        <f t="shared" si="0"/>
        <v>5619</v>
      </c>
      <c r="E40" s="253">
        <f t="shared" si="1"/>
        <v>4.6411512103418625E-3</v>
      </c>
      <c r="F40" s="251">
        <v>5037</v>
      </c>
      <c r="G40" s="250">
        <v>114</v>
      </c>
      <c r="H40" s="250">
        <f t="shared" si="2"/>
        <v>5151</v>
      </c>
      <c r="I40" s="252">
        <f t="shared" si="3"/>
        <v>9.0856144437973185E-2</v>
      </c>
      <c r="J40" s="251">
        <v>47564</v>
      </c>
      <c r="K40" s="250">
        <v>2070</v>
      </c>
      <c r="L40" s="250">
        <f t="shared" si="4"/>
        <v>49634</v>
      </c>
      <c r="M40" s="252">
        <f t="shared" si="5"/>
        <v>4.6571854025940392E-3</v>
      </c>
      <c r="N40" s="251">
        <v>58849</v>
      </c>
      <c r="O40" s="250">
        <v>1133</v>
      </c>
      <c r="P40" s="250">
        <f t="shared" si="6"/>
        <v>59982</v>
      </c>
      <c r="Q40" s="249">
        <f t="shared" si="7"/>
        <v>-0.17251842219332469</v>
      </c>
    </row>
    <row r="41" spans="1:17" s="241" customFormat="1" ht="18" customHeight="1" x14ac:dyDescent="0.25">
      <c r="A41" s="255" t="s">
        <v>237</v>
      </c>
      <c r="B41" s="254">
        <v>5452</v>
      </c>
      <c r="C41" s="250">
        <v>34</v>
      </c>
      <c r="D41" s="250">
        <f t="shared" si="0"/>
        <v>5486</v>
      </c>
      <c r="E41" s="253">
        <f t="shared" si="1"/>
        <v>4.5312965901291077E-3</v>
      </c>
      <c r="F41" s="251">
        <v>6229</v>
      </c>
      <c r="G41" s="250">
        <v>21</v>
      </c>
      <c r="H41" s="250">
        <f t="shared" si="2"/>
        <v>6250</v>
      </c>
      <c r="I41" s="252">
        <f t="shared" si="3"/>
        <v>-0.12224000000000002</v>
      </c>
      <c r="J41" s="251">
        <v>48963</v>
      </c>
      <c r="K41" s="250">
        <v>649</v>
      </c>
      <c r="L41" s="250">
        <f t="shared" si="4"/>
        <v>49612</v>
      </c>
      <c r="M41" s="252">
        <f t="shared" si="5"/>
        <v>4.6551211305455023E-3</v>
      </c>
      <c r="N41" s="251">
        <v>55200</v>
      </c>
      <c r="O41" s="250">
        <v>197</v>
      </c>
      <c r="P41" s="250">
        <f t="shared" si="6"/>
        <v>55397</v>
      </c>
      <c r="Q41" s="249">
        <f t="shared" si="7"/>
        <v>-0.1044280376193657</v>
      </c>
    </row>
    <row r="42" spans="1:17" s="241" customFormat="1" ht="18" customHeight="1" x14ac:dyDescent="0.25">
      <c r="A42" s="255" t="s">
        <v>240</v>
      </c>
      <c r="B42" s="254">
        <v>5276</v>
      </c>
      <c r="C42" s="250">
        <v>23</v>
      </c>
      <c r="D42" s="250">
        <f t="shared" si="0"/>
        <v>5299</v>
      </c>
      <c r="E42" s="253">
        <f t="shared" si="1"/>
        <v>4.3768393421607992E-3</v>
      </c>
      <c r="F42" s="251">
        <v>5394</v>
      </c>
      <c r="G42" s="250">
        <v>7</v>
      </c>
      <c r="H42" s="250">
        <f t="shared" si="2"/>
        <v>5401</v>
      </c>
      <c r="I42" s="252">
        <f t="shared" si="3"/>
        <v>-1.8885391594149259E-2</v>
      </c>
      <c r="J42" s="251">
        <v>47841</v>
      </c>
      <c r="K42" s="250">
        <v>150</v>
      </c>
      <c r="L42" s="250">
        <f t="shared" si="4"/>
        <v>47991</v>
      </c>
      <c r="M42" s="252">
        <f t="shared" si="5"/>
        <v>4.5030218127874149E-3</v>
      </c>
      <c r="N42" s="251">
        <v>43749</v>
      </c>
      <c r="O42" s="250">
        <v>198</v>
      </c>
      <c r="P42" s="250">
        <f t="shared" si="6"/>
        <v>43947</v>
      </c>
      <c r="Q42" s="249">
        <f t="shared" si="7"/>
        <v>9.2019933101235685E-2</v>
      </c>
    </row>
    <row r="43" spans="1:17" s="241" customFormat="1" ht="18" customHeight="1" x14ac:dyDescent="0.25">
      <c r="A43" s="255" t="s">
        <v>238</v>
      </c>
      <c r="B43" s="254">
        <v>4980</v>
      </c>
      <c r="C43" s="250">
        <v>223</v>
      </c>
      <c r="D43" s="250">
        <f t="shared" si="0"/>
        <v>5203</v>
      </c>
      <c r="E43" s="253">
        <f t="shared" si="1"/>
        <v>4.2975457817064798E-3</v>
      </c>
      <c r="F43" s="251">
        <v>3732</v>
      </c>
      <c r="G43" s="250">
        <v>20</v>
      </c>
      <c r="H43" s="250">
        <f t="shared" si="2"/>
        <v>3752</v>
      </c>
      <c r="I43" s="252">
        <f t="shared" si="3"/>
        <v>0.38672707889125801</v>
      </c>
      <c r="J43" s="251">
        <v>43413</v>
      </c>
      <c r="K43" s="250">
        <v>742</v>
      </c>
      <c r="L43" s="250">
        <f t="shared" si="4"/>
        <v>44155</v>
      </c>
      <c r="M43" s="252">
        <f t="shared" si="5"/>
        <v>4.1430878319607487E-3</v>
      </c>
      <c r="N43" s="251">
        <v>36465</v>
      </c>
      <c r="O43" s="250">
        <v>155</v>
      </c>
      <c r="P43" s="250">
        <f t="shared" si="6"/>
        <v>36620</v>
      </c>
      <c r="Q43" s="249">
        <f t="shared" si="7"/>
        <v>0.2057618787547788</v>
      </c>
    </row>
    <row r="44" spans="1:17" s="241" customFormat="1" ht="18" customHeight="1" x14ac:dyDescent="0.25">
      <c r="A44" s="255" t="s">
        <v>234</v>
      </c>
      <c r="B44" s="254">
        <v>5167</v>
      </c>
      <c r="C44" s="250">
        <v>7</v>
      </c>
      <c r="D44" s="250">
        <f t="shared" si="0"/>
        <v>5174</v>
      </c>
      <c r="E44" s="253">
        <f t="shared" si="1"/>
        <v>4.2735925186525711E-3</v>
      </c>
      <c r="F44" s="251">
        <v>4875</v>
      </c>
      <c r="G44" s="250"/>
      <c r="H44" s="250">
        <f t="shared" si="2"/>
        <v>4875</v>
      </c>
      <c r="I44" s="252">
        <f t="shared" si="3"/>
        <v>6.133333333333324E-2</v>
      </c>
      <c r="J44" s="251">
        <v>49390</v>
      </c>
      <c r="K44" s="250">
        <v>2216</v>
      </c>
      <c r="L44" s="250">
        <f t="shared" si="4"/>
        <v>51606</v>
      </c>
      <c r="M44" s="252">
        <f t="shared" si="5"/>
        <v>4.8422192425810534E-3</v>
      </c>
      <c r="N44" s="251">
        <v>48229</v>
      </c>
      <c r="O44" s="250">
        <v>2152</v>
      </c>
      <c r="P44" s="250">
        <f t="shared" si="6"/>
        <v>50381</v>
      </c>
      <c r="Q44" s="249">
        <f t="shared" si="7"/>
        <v>2.4314721819733709E-2</v>
      </c>
    </row>
    <row r="45" spans="1:17" s="241" customFormat="1" ht="18" customHeight="1" x14ac:dyDescent="0.25">
      <c r="A45" s="255" t="s">
        <v>244</v>
      </c>
      <c r="B45" s="254">
        <v>4450</v>
      </c>
      <c r="C45" s="250">
        <v>490</v>
      </c>
      <c r="D45" s="250">
        <f t="shared" si="0"/>
        <v>4940</v>
      </c>
      <c r="E45" s="253">
        <f t="shared" si="1"/>
        <v>4.080314465045168E-3</v>
      </c>
      <c r="F45" s="251">
        <v>4084</v>
      </c>
      <c r="G45" s="250">
        <v>140</v>
      </c>
      <c r="H45" s="250">
        <f t="shared" si="2"/>
        <v>4224</v>
      </c>
      <c r="I45" s="252">
        <f t="shared" si="3"/>
        <v>0.16950757575757569</v>
      </c>
      <c r="J45" s="251">
        <v>37607</v>
      </c>
      <c r="K45" s="250">
        <v>1669</v>
      </c>
      <c r="L45" s="250">
        <f t="shared" si="4"/>
        <v>39276</v>
      </c>
      <c r="M45" s="252">
        <f t="shared" si="5"/>
        <v>3.6852885899239128E-3</v>
      </c>
      <c r="N45" s="251">
        <v>34946</v>
      </c>
      <c r="O45" s="250">
        <v>730</v>
      </c>
      <c r="P45" s="250">
        <f t="shared" si="6"/>
        <v>35676</v>
      </c>
      <c r="Q45" s="249">
        <f t="shared" si="7"/>
        <v>0.1009081735620585</v>
      </c>
    </row>
    <row r="46" spans="1:17" s="241" customFormat="1" ht="18" customHeight="1" x14ac:dyDescent="0.25">
      <c r="A46" s="255" t="s">
        <v>241</v>
      </c>
      <c r="B46" s="254">
        <v>1476</v>
      </c>
      <c r="C46" s="250">
        <v>2999</v>
      </c>
      <c r="D46" s="250">
        <f t="shared" si="0"/>
        <v>4475</v>
      </c>
      <c r="E46" s="253">
        <f>D46/$D$8</f>
        <v>3.6962362815945605E-3</v>
      </c>
      <c r="F46" s="251">
        <v>1371</v>
      </c>
      <c r="G46" s="250">
        <v>2557</v>
      </c>
      <c r="H46" s="250">
        <f t="shared" si="2"/>
        <v>3928</v>
      </c>
      <c r="I46" s="252">
        <f>(D46/H46-1)</f>
        <v>0.13925661914460274</v>
      </c>
      <c r="J46" s="251">
        <v>15045</v>
      </c>
      <c r="K46" s="250">
        <v>29902</v>
      </c>
      <c r="L46" s="250">
        <f t="shared" si="4"/>
        <v>44947</v>
      </c>
      <c r="M46" s="252">
        <f>(L46/$L$8)</f>
        <v>4.2174016257080687E-3</v>
      </c>
      <c r="N46" s="251">
        <v>13686</v>
      </c>
      <c r="O46" s="250">
        <v>25150</v>
      </c>
      <c r="P46" s="250">
        <f t="shared" si="6"/>
        <v>38836</v>
      </c>
      <c r="Q46" s="249">
        <f>(L46/P46-1)</f>
        <v>0.15735400144196099</v>
      </c>
    </row>
    <row r="47" spans="1:17" s="241" customFormat="1" ht="18" customHeight="1" x14ac:dyDescent="0.25">
      <c r="A47" s="255" t="s">
        <v>243</v>
      </c>
      <c r="B47" s="254">
        <v>4185</v>
      </c>
      <c r="C47" s="250">
        <v>9</v>
      </c>
      <c r="D47" s="250">
        <f t="shared" si="0"/>
        <v>4194</v>
      </c>
      <c r="E47" s="253">
        <f>D47/$D$8</f>
        <v>3.464137422348064E-3</v>
      </c>
      <c r="F47" s="251">
        <v>4418</v>
      </c>
      <c r="G47" s="250"/>
      <c r="H47" s="250">
        <f t="shared" si="2"/>
        <v>4418</v>
      </c>
      <c r="I47" s="252">
        <f>(D47/H47-1)</f>
        <v>-5.0701674966047938E-2</v>
      </c>
      <c r="J47" s="251">
        <v>41973</v>
      </c>
      <c r="K47" s="250">
        <v>600</v>
      </c>
      <c r="L47" s="250">
        <f t="shared" si="4"/>
        <v>42573</v>
      </c>
      <c r="M47" s="252">
        <f>(L47/$L$8)</f>
        <v>3.9946479055614301E-3</v>
      </c>
      <c r="N47" s="251">
        <v>44861</v>
      </c>
      <c r="O47" s="250">
        <v>509</v>
      </c>
      <c r="P47" s="250">
        <f t="shared" si="6"/>
        <v>45370</v>
      </c>
      <c r="Q47" s="249">
        <f>(L47/P47-1)</f>
        <v>-6.1648666519726669E-2</v>
      </c>
    </row>
    <row r="48" spans="1:17" s="241" customFormat="1" ht="18" customHeight="1" x14ac:dyDescent="0.25">
      <c r="A48" s="255" t="s">
        <v>245</v>
      </c>
      <c r="B48" s="254">
        <v>4099</v>
      </c>
      <c r="C48" s="250">
        <v>29</v>
      </c>
      <c r="D48" s="250">
        <f t="shared" si="0"/>
        <v>4128</v>
      </c>
      <c r="E48" s="253">
        <f>D48/$D$8</f>
        <v>3.4096230995357196E-3</v>
      </c>
      <c r="F48" s="251">
        <v>3011</v>
      </c>
      <c r="G48" s="250">
        <v>14</v>
      </c>
      <c r="H48" s="250">
        <f t="shared" si="2"/>
        <v>3025</v>
      </c>
      <c r="I48" s="252">
        <f>(D48/H48-1)</f>
        <v>0.36462809917355377</v>
      </c>
      <c r="J48" s="251">
        <v>32354</v>
      </c>
      <c r="K48" s="250">
        <v>111</v>
      </c>
      <c r="L48" s="250">
        <f t="shared" si="4"/>
        <v>32465</v>
      </c>
      <c r="M48" s="252">
        <f>(L48/$L$8)</f>
        <v>3.0462087298064934E-3</v>
      </c>
      <c r="N48" s="251">
        <v>29954</v>
      </c>
      <c r="O48" s="250">
        <v>384</v>
      </c>
      <c r="P48" s="250">
        <f t="shared" si="6"/>
        <v>30338</v>
      </c>
      <c r="Q48" s="249">
        <f>(L48/P48-1)</f>
        <v>7.0110092952732517E-2</v>
      </c>
    </row>
    <row r="49" spans="1:17" s="241" customFormat="1" ht="18" customHeight="1" thickBot="1" x14ac:dyDescent="0.3">
      <c r="A49" s="248" t="s">
        <v>246</v>
      </c>
      <c r="B49" s="247">
        <v>144471</v>
      </c>
      <c r="C49" s="243">
        <v>38186</v>
      </c>
      <c r="D49" s="243">
        <f t="shared" si="0"/>
        <v>182657</v>
      </c>
      <c r="E49" s="246">
        <f>D49/$D$8</f>
        <v>0.15087004033233914</v>
      </c>
      <c r="F49" s="244">
        <v>134260</v>
      </c>
      <c r="G49" s="243">
        <v>31725</v>
      </c>
      <c r="H49" s="243">
        <f t="shared" si="2"/>
        <v>165985</v>
      </c>
      <c r="I49" s="245">
        <f>(D49/H49-1)</f>
        <v>0.10044281109738828</v>
      </c>
      <c r="J49" s="244">
        <v>1239559</v>
      </c>
      <c r="K49" s="243">
        <v>344746</v>
      </c>
      <c r="L49" s="243">
        <f t="shared" si="4"/>
        <v>1584305</v>
      </c>
      <c r="M49" s="245">
        <f>(L49/$L$8)</f>
        <v>0.14865620581167646</v>
      </c>
      <c r="N49" s="244">
        <v>1206494</v>
      </c>
      <c r="O49" s="243">
        <v>283568</v>
      </c>
      <c r="P49" s="243">
        <f t="shared" si="6"/>
        <v>1490062</v>
      </c>
      <c r="Q49" s="242">
        <f>(L49/P49-1)</f>
        <v>6.3247703786822207E-2</v>
      </c>
    </row>
    <row r="50" spans="1:17" ht="14.25" thickTop="1" x14ac:dyDescent="0.25">
      <c r="A50" s="175" t="s">
        <v>50</v>
      </c>
    </row>
    <row r="51" spans="1:17" ht="14.85" customHeight="1" x14ac:dyDescent="0.3">
      <c r="A51" s="147" t="s">
        <v>49</v>
      </c>
    </row>
  </sheetData>
  <mergeCells count="10">
    <mergeCell ref="A5:A7"/>
    <mergeCell ref="A4:Q4"/>
    <mergeCell ref="N1:Q1"/>
    <mergeCell ref="B5:I5"/>
    <mergeCell ref="J5:Q5"/>
    <mergeCell ref="A3:Q3"/>
    <mergeCell ref="B6:E6"/>
    <mergeCell ref="F6:I6"/>
    <mergeCell ref="J6:M6"/>
    <mergeCell ref="N6:Q6"/>
  </mergeCells>
  <conditionalFormatting sqref="Q50:Q65536 I50:I65536 I3 I7 Q3 Q7 Q5 I5">
    <cfRule type="cellIs" dxfId="45" priority="1" stopIfTrue="1" operator="lessThan">
      <formula>0</formula>
    </cfRule>
  </conditionalFormatting>
  <conditionalFormatting sqref="Q8:Q49 I8:I49">
    <cfRule type="cellIs" dxfId="44" priority="2" stopIfTrue="1" operator="lessThan">
      <formula>0</formula>
    </cfRule>
    <cfRule type="cellIs" dxfId="43" priority="3" stopIfTrue="1" operator="greaterThanOrEqual">
      <formula>0</formula>
    </cfRule>
  </conditionalFormatting>
  <hyperlinks>
    <hyperlink ref="N1:Q1" location="INDICE!A1" display="Volver al Indice"/>
  </hyperlinks>
  <pageMargins left="0.47" right="0.24" top="0.36" bottom="0.18" header="0.25" footer="0.18"/>
  <pageSetup scale="90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LongProperties xmlns="http://schemas.microsoft.com/office/2006/metadata/longProperties"/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esion xmlns="a9f0019d-84eb-405e-8612-893e78d564b8">Boletines Mensuales Origen-Destino</Sesion>
    <TaskStatus xmlns="http://schemas.microsoft.com/sharepoint/v3/fields">No iniciada</TaskStatus>
    <_Status xmlns="http://schemas.microsoft.com/sharepoint/v3/fields">No iniciado</_Status>
    <Clase xmlns="a9f0019d-84eb-405e-8612-893e78d564b8">Origen-Destino AÑO 2011</Clase>
    <PublishingExpirationDate xmlns="http://schemas.microsoft.com/sharepoint/v3" xsi:nil="true"/>
    <Orden xmlns="a9f0019d-84eb-405e-8612-893e78d564b8">09</Orden>
    <PublishingStartDate xmlns="http://schemas.microsoft.com/sharepoint/v3" xsi:nil="true"/>
    <_dlc_DocId xmlns="b150946a-e91e-41f5-8b47-a9dbc3d237ee">AEVVZYF6TF2M-634-414</_dlc_DocId>
    <_dlc_DocIdUrl xmlns="b150946a-e91e-41f5-8b47-a9dbc3d237ee">
      <Url>http://www.aerocivil.gov.co/AAeronautica/Estadisticas/TAereo/EOperacionales/BolPubAnte/_layouts/DocIdRedir.aspx?ID=AEVVZYF6TF2M-634-414</Url>
      <Description>AEVVZYF6TF2M-634-414</Description>
    </_dlc_DocIdUrl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DD157D52FA0264E9A7F0BE2EF8C27FD" ma:contentTypeVersion="6" ma:contentTypeDescription="Crear nuevo documento." ma:contentTypeScope="" ma:versionID="94d8490dd145baff132b2323e5f62fd9">
  <xsd:schema xmlns:xsd="http://www.w3.org/2001/XMLSchema" xmlns:xs="http://www.w3.org/2001/XMLSchema" xmlns:p="http://schemas.microsoft.com/office/2006/metadata/properties" xmlns:ns2="ae949776-4767-4226-814a-711baaeeb010" targetNamespace="http://schemas.microsoft.com/office/2006/metadata/properties" ma:root="true" ma:fieldsID="853f7ae09a43cb277dfaa9128c538933" ns2:_="">
    <xsd:import namespace="ae949776-4767-4226-814a-711baaeeb010"/>
    <xsd:element name="properties">
      <xsd:complexType>
        <xsd:sequence>
          <xsd:element name="documentManagement">
            <xsd:complexType>
              <xsd:all>
                <xsd:element ref="ns2:Dependencia" minOccurs="0"/>
                <xsd:element ref="ns2:Tema" minOccurs="0"/>
                <xsd:element ref="ns2:Vigencia" minOccurs="0"/>
                <xsd:element ref="ns2:Formato" minOccurs="0"/>
                <xsd:element ref="ns2:Ord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949776-4767-4226-814a-711baaeeb010" elementFormDefault="qualified">
    <xsd:import namespace="http://schemas.microsoft.com/office/2006/documentManagement/types"/>
    <xsd:import namespace="http://schemas.microsoft.com/office/infopath/2007/PartnerControls"/>
    <xsd:element name="Dependencia" ma:index="8" nillable="true" ma:displayName="Dependencia" ma:internalName="Dependencia">
      <xsd:simpleType>
        <xsd:restriction base="dms:Text">
          <xsd:maxLength value="255"/>
        </xsd:restriction>
      </xsd:simpleType>
    </xsd:element>
    <xsd:element name="Tema" ma:index="9" nillable="true" ma:displayName="Tema" ma:default="Centros de Instrucción" ma:format="Dropdown" ma:internalName="Tema">
      <xsd:simpleType>
        <xsd:restriction base="dms:Choice">
          <xsd:enumeration value="Centros de Instrucción"/>
          <xsd:enumeration value="Oferta y Demanda"/>
          <xsd:enumeration value="Origen - Destino"/>
          <xsd:enumeration value="Pasajeros kilómetros y toneladas"/>
          <xsd:enumeration value="Tráfico de Aeropuertos"/>
        </xsd:restriction>
      </xsd:simpleType>
    </xsd:element>
    <xsd:element name="Vigencia" ma:index="10" nillable="true" ma:displayName="Vigencia" ma:internalName="Vigencia">
      <xsd:simpleType>
        <xsd:restriction base="dms:Text">
          <xsd:maxLength value="255"/>
        </xsd:restriction>
      </xsd:simpleType>
    </xsd:element>
    <xsd:element name="Formato" ma:index="11" nillable="true" ma:displayName="Formato" ma:default="/Style%20Library/Images/xls.svg" ma:format="Dropdown" ma:internalName="Formato">
      <xsd:simpleType>
        <xsd:restriction base="dms:Choice">
          <xsd:enumeration value="/Style%20Library/Images/pdf.svg"/>
          <xsd:enumeration value="/Style%20Library/Images/doc.svg"/>
          <xsd:enumeration value="/Style%20Library/Images/xls.svg"/>
          <xsd:enumeration value="/Style%20Library/Images/ppt.svg"/>
          <xsd:enumeration value="/Style%20Library/Images/jpg.svg"/>
        </xsd:restriction>
      </xsd:simpleType>
    </xsd:element>
    <xsd:element name="Orden" ma:index="12" nillable="true" ma:displayName="Orden" ma:internalName="Orden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Vigencia xmlns="ae949776-4767-4226-814a-711baaeeb010">2011</Vigencia>
    <Tema xmlns="ae949776-4767-4226-814a-711baaeeb010">Origen - Destino</Tema>
    <Dependencia xmlns="ae949776-4767-4226-814a-711baaeeb010">Transporte aéreo</Dependencia>
    <Formato xmlns="ae949776-4767-4226-814a-711baaeeb010">/Style%20Library/Images/xls.svg</Formato>
    <Orden xmlns="ae949776-4767-4226-814a-711baaeeb010">103</Orden>
  </documentManagement>
</p:properties>
</file>

<file path=customXml/itemProps1.xml><?xml version="1.0" encoding="utf-8"?>
<ds:datastoreItem xmlns:ds="http://schemas.openxmlformats.org/officeDocument/2006/customXml" ds:itemID="{94D364A0-B0BE-4DB6-BD42-2096DC9CC75F}"/>
</file>

<file path=customXml/itemProps2.xml><?xml version="1.0" encoding="utf-8"?>
<ds:datastoreItem xmlns:ds="http://schemas.openxmlformats.org/officeDocument/2006/customXml" ds:itemID="{655FBD7D-1921-4F06-94B9-286B967880AC}"/>
</file>

<file path=customXml/itemProps3.xml><?xml version="1.0" encoding="utf-8"?>
<ds:datastoreItem xmlns:ds="http://schemas.openxmlformats.org/officeDocument/2006/customXml" ds:itemID="{544A3645-9540-45C3-902A-7032901361F1}"/>
</file>

<file path=customXml/itemProps4.xml><?xml version="1.0" encoding="utf-8"?>
<ds:datastoreItem xmlns:ds="http://schemas.openxmlformats.org/officeDocument/2006/customXml" ds:itemID="{7DE41E66-0336-411A-92DC-0BDAECB094EC}"/>
</file>

<file path=customXml/itemProps5.xml><?xml version="1.0" encoding="utf-8"?>
<ds:datastoreItem xmlns:ds="http://schemas.openxmlformats.org/officeDocument/2006/customXml" ds:itemID="{544A3645-9540-45C3-902A-7032901361F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20</vt:i4>
      </vt:variant>
      <vt:variant>
        <vt:lpstr>Named Ranges</vt:lpstr>
      </vt:variant>
      <vt:variant>
        <vt:i4>36</vt:i4>
      </vt:variant>
    </vt:vector>
  </HeadingPairs>
  <TitlesOfParts>
    <vt:vector size="56" baseType="lpstr">
      <vt:lpstr>INDICE</vt:lpstr>
      <vt:lpstr>Novedades</vt:lpstr>
      <vt:lpstr>CUADRO 1.1A</vt:lpstr>
      <vt:lpstr>CUADRO 1.1B</vt:lpstr>
      <vt:lpstr>CUADRO 1,2</vt:lpstr>
      <vt:lpstr>CUADRO 1,3</vt:lpstr>
      <vt:lpstr>CUADRO 1,4</vt:lpstr>
      <vt:lpstr>CUADRO 1,5</vt:lpstr>
      <vt:lpstr>CUADRO 1.6</vt:lpstr>
      <vt:lpstr>CUADRO 1,7</vt:lpstr>
      <vt:lpstr>CUADRO 1.8</vt:lpstr>
      <vt:lpstr>CUADRO 1.8 B</vt:lpstr>
      <vt:lpstr>CUADRO 1.8 C</vt:lpstr>
      <vt:lpstr>CUADRO 1.9</vt:lpstr>
      <vt:lpstr>CUADRO 1.9 B</vt:lpstr>
      <vt:lpstr>CUADRO 1.9 C</vt:lpstr>
      <vt:lpstr>CUADRO 1.10</vt:lpstr>
      <vt:lpstr>CUADRO 1.11</vt:lpstr>
      <vt:lpstr>CUADRO 1.12</vt:lpstr>
      <vt:lpstr>CUADRO 1.13</vt:lpstr>
      <vt:lpstr>'CUADRO 1.1A'!A_impresión_IM</vt:lpstr>
      <vt:lpstr>'CUADRO 1.1B'!A_impresión_IM</vt:lpstr>
      <vt:lpstr>'CUADRO 1,3'!PAX_NACIONAL</vt:lpstr>
      <vt:lpstr>'CUADRO 1,4'!PAX_NACIONAL</vt:lpstr>
      <vt:lpstr>'CUADRO 1,5'!PAX_NACIONAL</vt:lpstr>
      <vt:lpstr>'CUADRO 1,7'!PAX_NACIONAL</vt:lpstr>
      <vt:lpstr>'CUADRO 1.10'!PAX_NACIONAL</vt:lpstr>
      <vt:lpstr>'CUADRO 1.11'!PAX_NACIONAL</vt:lpstr>
      <vt:lpstr>'CUADRO 1.12'!PAX_NACIONAL</vt:lpstr>
      <vt:lpstr>'CUADRO 1.13'!PAX_NACIONAL</vt:lpstr>
      <vt:lpstr>'CUADRO 1.6'!PAX_NACIONAL</vt:lpstr>
      <vt:lpstr>'CUADRO 1.8'!PAX_NACIONAL</vt:lpstr>
      <vt:lpstr>'CUADRO 1.8 B'!PAX_NACIONAL</vt:lpstr>
      <vt:lpstr>'CUADRO 1.8 C'!PAX_NACIONAL</vt:lpstr>
      <vt:lpstr>'CUADRO 1.9'!PAX_NACIONAL</vt:lpstr>
      <vt:lpstr>'CUADRO 1.9 B'!PAX_NACIONAL</vt:lpstr>
      <vt:lpstr>'CUADRO 1.9 C'!PAX_NACIONAL</vt:lpstr>
      <vt:lpstr>PAX_NACIONAL</vt:lpstr>
      <vt:lpstr>'CUADRO 1,4'!Print_Area</vt:lpstr>
      <vt:lpstr>'CUADRO 1,5'!Print_Area</vt:lpstr>
      <vt:lpstr>'CUADRO 1.10'!Print_Area</vt:lpstr>
      <vt:lpstr>'CUADRO 1.11'!Print_Area</vt:lpstr>
      <vt:lpstr>'CUADRO 1.12'!Print_Area</vt:lpstr>
      <vt:lpstr>'CUADRO 1.13'!Print_Area</vt:lpstr>
      <vt:lpstr>'CUADRO 1.1A'!Print_Area</vt:lpstr>
      <vt:lpstr>'CUADRO 1.1B'!Print_Area</vt:lpstr>
      <vt:lpstr>'CUADRO 1.8'!Print_Area</vt:lpstr>
      <vt:lpstr>'CUADRO 1.8 B'!Print_Area</vt:lpstr>
      <vt:lpstr>'CUADRO 1.8 C'!Print_Area</vt:lpstr>
      <vt:lpstr>'CUADRO 1.9'!Print_Area</vt:lpstr>
      <vt:lpstr>'CUADRO 1.9 B'!Print_Area</vt:lpstr>
      <vt:lpstr>'CUADRO 1.9 C'!Print_Area</vt:lpstr>
      <vt:lpstr>'CUADRO 1.1A'!Print_Titles</vt:lpstr>
      <vt:lpstr>'CUADRO 1.1B'!Print_Titles</vt:lpstr>
      <vt:lpstr>'CUADRO 1.1A'!Títulos_a_imprimir_IM</vt:lpstr>
      <vt:lpstr>'CUADRO 1.1B'!Títulos_a_imprimir_IM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Cuadros Estadisticos Septiembre 2011</dc:title>
  <dc:creator>Juan Carlos Torres Camargo</dc:creator>
  <cp:lastModifiedBy>Miguel Cruz</cp:lastModifiedBy>
  <cp:lastPrinted>2011-09-30T21:05:33Z</cp:lastPrinted>
  <dcterms:created xsi:type="dcterms:W3CDTF">2011-06-09T20:44:59Z</dcterms:created>
  <dcterms:modified xsi:type="dcterms:W3CDTF">2011-12-13T20:05:35Z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AEVVZYF6TF2M-634-403</vt:lpwstr>
  </property>
  <property fmtid="{D5CDD505-2E9C-101B-9397-08002B2CF9AE}" pid="3" name="_dlc_DocIdItemGuid">
    <vt:lpwstr>e075fa3d-6b25-4a87-9294-60394d9ab550</vt:lpwstr>
  </property>
  <property fmtid="{D5CDD505-2E9C-101B-9397-08002B2CF9AE}" pid="4" name="_dlc_DocIdUrl">
    <vt:lpwstr>http://internetsp.aerocivil.gov.co/AAeronautica/Estadisticas/TAereo/EOperacionales/BolPubAnte/_layouts/DocIdRedir.aspx?ID=AEVVZYF6TF2M-634-403, AEVVZYF6TF2M-634-403</vt:lpwstr>
  </property>
  <property fmtid="{D5CDD505-2E9C-101B-9397-08002B2CF9AE}" pid="5" name="ContentTypeId">
    <vt:lpwstr>0x010100BDD157D52FA0264E9A7F0BE2EF8C27FD</vt:lpwstr>
  </property>
</Properties>
</file>